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2120" windowHeight="7935" activeTab="6"/>
  </bookViews>
  <sheets>
    <sheet name="Cover" sheetId="1" r:id="rId1"/>
    <sheet name="PL" sheetId="2" r:id="rId2"/>
    <sheet name="BS" sheetId="3" r:id="rId3"/>
    <sheet name="Equity" sheetId="4" r:id="rId4"/>
    <sheet name="Cash Flow" sheetId="5" r:id="rId5"/>
    <sheet name="Notes-A" sheetId="6" r:id="rId6"/>
    <sheet name="Notes-B" sheetId="7" r:id="rId7"/>
  </sheets>
  <definedNames>
    <definedName name="_xlnm.Print_Area" localSheetId="2">'BS'!$A$1:$E$59</definedName>
    <definedName name="_xlnm.Print_Area" localSheetId="4">'Cash Flow'!$A$1:$I$60</definedName>
    <definedName name="_xlnm.Print_Area" localSheetId="3">'Equity'!$A$1:$G$61</definedName>
    <definedName name="_xlnm.Print_Area" localSheetId="5">'Notes-A'!$A$1:$E$127</definedName>
    <definedName name="_xlnm.Print_Area" localSheetId="6">'Notes-B'!$A$1:$G$175</definedName>
    <definedName name="_xlnm.Print_Area" localSheetId="1">'PL'!$A$1:$H$66</definedName>
  </definedNames>
  <calcPr fullCalcOnLoad="1"/>
</workbook>
</file>

<file path=xl/comments3.xml><?xml version="1.0" encoding="utf-8"?>
<comments xmlns="http://schemas.openxmlformats.org/spreadsheetml/2006/main">
  <authors>
    <author>Kementerian Pendidikan</author>
  </authors>
  <commentList>
    <comment ref="E25" authorId="0">
      <text>
        <r>
          <rPr>
            <b/>
            <sz val="8"/>
            <rFont val="Tahoma"/>
            <family val="0"/>
          </rPr>
          <t xml:space="preserve">EO:
Transfer adv fr Mindef fr OC to TC
</t>
        </r>
        <r>
          <rPr>
            <sz val="8"/>
            <rFont val="Tahoma"/>
            <family val="0"/>
          </rPr>
          <t xml:space="preserve">
</t>
        </r>
      </text>
    </comment>
  </commentList>
</comments>
</file>

<file path=xl/sharedStrings.xml><?xml version="1.0" encoding="utf-8"?>
<sst xmlns="http://schemas.openxmlformats.org/spreadsheetml/2006/main" count="285" uniqueCount="203">
  <si>
    <t>METRONIC GLOBAL BERHAD (632068-V)</t>
  </si>
  <si>
    <t>(Incorporated in Malaysia)</t>
  </si>
  <si>
    <t>CONDENSED CONSOLIDATED INCOME STATEMENT</t>
  </si>
  <si>
    <t>(The figures have not been audited)</t>
  </si>
  <si>
    <t>Revenue</t>
  </si>
  <si>
    <t>Cost of sales</t>
  </si>
  <si>
    <t>Gross profit</t>
  </si>
  <si>
    <t>Other operating income</t>
  </si>
  <si>
    <t>Profit from operations</t>
  </si>
  <si>
    <t>Interest income</t>
  </si>
  <si>
    <t>Profit before taxation</t>
  </si>
  <si>
    <t>Taxation</t>
  </si>
  <si>
    <t>Profit after taxation</t>
  </si>
  <si>
    <t>31.03.2004</t>
  </si>
  <si>
    <t>Operating expenses</t>
  </si>
  <si>
    <t>Earnings per share (sen)</t>
  </si>
  <si>
    <t>CONDENSED CONSOLIDATED BALANCE SHEET</t>
  </si>
  <si>
    <t>Property, plant and equipment</t>
  </si>
  <si>
    <t>CURRENT ASSETS</t>
  </si>
  <si>
    <t>Inventories</t>
  </si>
  <si>
    <t>Trade receivables</t>
  </si>
  <si>
    <t>Other receivables</t>
  </si>
  <si>
    <t>Cash &amp; bank balances</t>
  </si>
  <si>
    <t>CURRENT LIABILITIES</t>
  </si>
  <si>
    <t xml:space="preserve">Trade payables </t>
  </si>
  <si>
    <t>Other payables</t>
  </si>
  <si>
    <t xml:space="preserve">Bank borrowings </t>
  </si>
  <si>
    <t>Provision for taxation</t>
  </si>
  <si>
    <t>NET CURRENT ASSETS</t>
  </si>
  <si>
    <t>FINANCED BY:</t>
  </si>
  <si>
    <t>Share capital</t>
  </si>
  <si>
    <t>Retained profits</t>
  </si>
  <si>
    <t>Hire purchase creditors</t>
  </si>
  <si>
    <t>Term Loan</t>
  </si>
  <si>
    <t>CONDENSED CONSOLIDATED STATEMENT OF CHANGES IN EQUITY</t>
  </si>
  <si>
    <t>Share</t>
  </si>
  <si>
    <t>Total</t>
  </si>
  <si>
    <t>RM</t>
  </si>
  <si>
    <t>CONDENSED CONSOLIDATED CASH FLOW STATEMENT</t>
  </si>
  <si>
    <t>Basis of preparation</t>
  </si>
  <si>
    <t>Changes in the composition of the Group</t>
  </si>
  <si>
    <t>Seasonality or cyclicality of interim operations</t>
  </si>
  <si>
    <t>Unusual items affecting assets, liabilities, equity, net income or cash flows</t>
  </si>
  <si>
    <t>Material changes in estimates</t>
  </si>
  <si>
    <t>Dividends</t>
  </si>
  <si>
    <t>Segmental information</t>
  </si>
  <si>
    <t>Changes in contingent liabilities and contingent assets</t>
  </si>
  <si>
    <t>Debt and equity securities</t>
  </si>
  <si>
    <t>Current year prospects</t>
  </si>
  <si>
    <t>Income tax expense</t>
  </si>
  <si>
    <t>Off Balance Sheet financial instruments</t>
  </si>
  <si>
    <t>Changes in material litigation</t>
  </si>
  <si>
    <t>Earnings per share</t>
  </si>
  <si>
    <t>Performance Review</t>
  </si>
  <si>
    <t>Profit forecast or profit guarantee</t>
  </si>
  <si>
    <t>Net profit (RM)</t>
  </si>
  <si>
    <t>- Diluted</t>
  </si>
  <si>
    <t>- Basic</t>
  </si>
  <si>
    <t>Cash flows from operating activities</t>
  </si>
  <si>
    <t>Cash flows from investing activities</t>
  </si>
  <si>
    <t>Cash flows from financing activities</t>
  </si>
  <si>
    <t>Net change in cash and cash equivalents</t>
  </si>
  <si>
    <t>Cash and cash equivalents at beginning of the period</t>
  </si>
  <si>
    <t>Weighted average number of ordinary shares in issue</t>
  </si>
  <si>
    <t>Finance costs</t>
  </si>
  <si>
    <t>Cash and bank balances</t>
  </si>
  <si>
    <t>Material changes in profit before taxation for the current quarter as compared with the preceding</t>
  </si>
  <si>
    <t>quarter</t>
  </si>
  <si>
    <t>Valuations of property, plant &amp; equipment</t>
  </si>
  <si>
    <t>Significant related party transactions</t>
  </si>
  <si>
    <t>Deferred tax assets</t>
  </si>
  <si>
    <t>3 months ended</t>
  </si>
  <si>
    <t>Note</t>
  </si>
  <si>
    <t>Basic</t>
  </si>
  <si>
    <t xml:space="preserve">Diluted </t>
  </si>
  <si>
    <t xml:space="preserve">As at </t>
  </si>
  <si>
    <t>As at</t>
  </si>
  <si>
    <t>Cash and cash equivalents at end of the period*</t>
  </si>
  <si>
    <t>*Cash and cash equivalents at end of the period comprise the following:-</t>
  </si>
  <si>
    <t>2.</t>
  </si>
  <si>
    <t>1.</t>
  </si>
  <si>
    <t>3.</t>
  </si>
  <si>
    <t>4.</t>
  </si>
  <si>
    <t>5.</t>
  </si>
  <si>
    <t>6.</t>
  </si>
  <si>
    <t>7.</t>
  </si>
  <si>
    <t>8.</t>
  </si>
  <si>
    <t>9.</t>
  </si>
  <si>
    <t>10.</t>
  </si>
  <si>
    <t>11.</t>
  </si>
  <si>
    <t>12.</t>
  </si>
  <si>
    <t>13.</t>
  </si>
  <si>
    <t>Approved and contracted for</t>
  </si>
  <si>
    <t>Capital commitments</t>
  </si>
  <si>
    <t>14</t>
  </si>
  <si>
    <t>16.</t>
  </si>
  <si>
    <t>17.</t>
  </si>
  <si>
    <t>18.</t>
  </si>
  <si>
    <t>19.</t>
  </si>
  <si>
    <t>20.</t>
  </si>
  <si>
    <t>21.</t>
  </si>
  <si>
    <t>22.</t>
  </si>
  <si>
    <t>23.</t>
  </si>
  <si>
    <t>24.</t>
  </si>
  <si>
    <t>25.</t>
  </si>
  <si>
    <t>26.</t>
  </si>
  <si>
    <t>27.</t>
  </si>
  <si>
    <t>28.</t>
  </si>
  <si>
    <t xml:space="preserve">Marketable securities </t>
  </si>
  <si>
    <t>Sale of unquoted investments and properties</t>
  </si>
  <si>
    <t>Borrowings and debt securities</t>
  </si>
  <si>
    <t>Bankers' acceptances and trust receipts</t>
  </si>
  <si>
    <t>Short term</t>
  </si>
  <si>
    <t>Long term</t>
  </si>
  <si>
    <t xml:space="preserve">Earnings per share (sen) </t>
  </si>
  <si>
    <t>METRONIC GLOBAL BERHAD</t>
  </si>
  <si>
    <t>(Company No.:  632068-V)</t>
  </si>
  <si>
    <t>(Incorporated in Malaysia under the Companies Act, 1965)</t>
  </si>
  <si>
    <t>Capital</t>
  </si>
  <si>
    <t>INTERIM FINANCIAL STATEMENTS</t>
  </si>
  <si>
    <t>(Accumulated Loss)/</t>
  </si>
  <si>
    <t>Rental receivable from MCSB</t>
  </si>
  <si>
    <t xml:space="preserve">Rental receivable from Meditechnique </t>
  </si>
  <si>
    <t>Premium</t>
  </si>
  <si>
    <t>`</t>
  </si>
  <si>
    <t>31.03.2003</t>
  </si>
  <si>
    <t xml:space="preserve">Accounting fee receivable from Metronic Corporation Sdn Bhd </t>
  </si>
  <si>
    <t>("MCSB"),  a substantial shareholder of the Company</t>
  </si>
  <si>
    <t xml:space="preserve">Accounting fee receivable from Meditechnique Sdn Bhd </t>
  </si>
  <si>
    <t>("Meditechnique"), a company in which a director has interest</t>
  </si>
  <si>
    <t>Purchases from ITG Worldwide (M) Sdn Bhd, a company in which</t>
  </si>
  <si>
    <t>a director has interest</t>
  </si>
  <si>
    <t>Corporate proposals</t>
  </si>
  <si>
    <t>(a) Status of corporate proposals</t>
  </si>
  <si>
    <t>(b) Status of Utilisation of Proceeds</t>
  </si>
  <si>
    <t xml:space="preserve">Proposed </t>
  </si>
  <si>
    <t>Utilisation</t>
  </si>
  <si>
    <t xml:space="preserve">Amount </t>
  </si>
  <si>
    <t>Utilised</t>
  </si>
  <si>
    <t>Purpose of Proceeds</t>
  </si>
  <si>
    <t>Repayment of bank borrowings</t>
  </si>
  <si>
    <t>Capital expenditure for office expansion</t>
  </si>
  <si>
    <t>R&amp;D expenditure</t>
  </si>
  <si>
    <t>Working capital</t>
  </si>
  <si>
    <t>Estimated listing expenses</t>
  </si>
  <si>
    <t>FOR THE QUARTER ENDED</t>
  </si>
  <si>
    <t>Deferred tax expense</t>
  </si>
  <si>
    <t xml:space="preserve">Contract  and maintenance revenue receivable from MH Projects </t>
  </si>
  <si>
    <t xml:space="preserve">The total Group's borrowings, all of which were secured and were denominated in Ringgit Malaysia as at </t>
  </si>
  <si>
    <t>Authorisation for issue</t>
  </si>
  <si>
    <t>Balance</t>
  </si>
  <si>
    <t>18.03.2004</t>
  </si>
  <si>
    <t>Cumulative quarter</t>
  </si>
  <si>
    <t>31.12.2004</t>
  </si>
  <si>
    <t xml:space="preserve">Sdn Bhd ("MHP"), a common director related company </t>
  </si>
  <si>
    <t>Share premium</t>
  </si>
  <si>
    <t>31.03.2005</t>
  </si>
  <si>
    <t>Qualification of audit report of the preceding annual financial statements</t>
  </si>
  <si>
    <t>18.03.2004 To</t>
  </si>
  <si>
    <t>As at 1 January 2005</t>
  </si>
  <si>
    <t>Material subsequent events</t>
  </si>
  <si>
    <t xml:space="preserve">    </t>
  </si>
  <si>
    <t>Short term deposits</t>
  </si>
  <si>
    <t>As at 1 January 2004</t>
  </si>
  <si>
    <t>Net profit for the period</t>
  </si>
  <si>
    <t>Other investments</t>
  </si>
  <si>
    <t>Approved but not contracted for</t>
  </si>
  <si>
    <t>- Research and development for products developments</t>
  </si>
  <si>
    <t>- Investment in unquoted shares, outside Malaysia</t>
  </si>
  <si>
    <t>15.</t>
  </si>
  <si>
    <t xml:space="preserve">Individual quarter </t>
  </si>
  <si>
    <t>(Audited)</t>
  </si>
  <si>
    <t xml:space="preserve">Retained profits </t>
  </si>
  <si>
    <t>At cost</t>
  </si>
  <si>
    <t>At carrying value</t>
  </si>
  <si>
    <t>At market value</t>
  </si>
  <si>
    <t>(a) Total purchases and disposals of quoted securities for the current quarter are as follows:</t>
  </si>
  <si>
    <t>Purchase consideration</t>
  </si>
  <si>
    <t xml:space="preserve">Sale proceeds </t>
  </si>
  <si>
    <t xml:space="preserve">Gain on disposal </t>
  </si>
  <si>
    <t>(a)</t>
  </si>
  <si>
    <t>(b)</t>
  </si>
  <si>
    <t>30.06.2005</t>
  </si>
  <si>
    <t>30.06.2004</t>
  </si>
  <si>
    <t>AS AT 30 JUNE 2005</t>
  </si>
  <si>
    <t>30 JUNE 2005</t>
  </si>
  <si>
    <t>-30.06.2004</t>
  </si>
  <si>
    <t>FOR THE SECOND QUARTER ENDED 30 JUNE 2005</t>
  </si>
  <si>
    <t>Pursuant to intial public offering</t>
  </si>
  <si>
    <t xml:space="preserve"> (net of listing expenses)</t>
  </si>
  <si>
    <t>As at 30 June 2004</t>
  </si>
  <si>
    <t>As at 30 June 2005</t>
  </si>
  <si>
    <t>6 months ended</t>
  </si>
  <si>
    <t>Significant related party transactions of the Group for the quarter ended 30 June 2005 are as follows:</t>
  </si>
  <si>
    <t>30 June 2005 were as follows:-</t>
  </si>
  <si>
    <t>Final dividend payable</t>
  </si>
  <si>
    <t>Issued during the six months period</t>
  </si>
  <si>
    <t>Acquisition of subsidiaries</t>
  </si>
  <si>
    <t>(b) Investments in quoted securities as at 30 June 2005 are as follows:</t>
  </si>
  <si>
    <t>Significant related party transactions (Cont'd)</t>
  </si>
  <si>
    <t>Dividend payable</t>
  </si>
  <si>
    <t>Maintenance revenue receivable from Ledtronic Sdn Bhd, a director</t>
  </si>
  <si>
    <t>related company</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</si>
</sst>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0_);_(* \(#,##0.0\);_(* &quot;-&quot;??_);_(@_)"/>
    <numFmt numFmtId="185" formatCode="_(* #,##0_);_(* \(#,##0\);_(* &quot;-&quot;??_);_(@_)"/>
    <numFmt numFmtId="186" formatCode="d/mmm/yy"/>
    <numFmt numFmtId="187" formatCode="_-* #,##0_-;\-* #,##0_-;_-* &quot;-&quot;??_-;_-@_-"/>
    <numFmt numFmtId="188" formatCode="0_);\(0\)"/>
    <numFmt numFmtId="189" formatCode="#,##0.0"/>
    <numFmt numFmtId="190" formatCode="&quot;Yes&quot;;&quot;Yes&quot;;&quot;No&quot;"/>
    <numFmt numFmtId="191" formatCode="&quot;True&quot;;&quot;True&quot;;&quot;False&quot;"/>
    <numFmt numFmtId="192" formatCode="&quot;On&quot;;&quot;On&quot;;&quot;Off&quot;"/>
    <numFmt numFmtId="193" formatCode="_(* #,##0.000_);_(* \(#,##0.000\);_(* &quot;-&quot;??_);_(@_)"/>
    <numFmt numFmtId="194" formatCode="_(* #,##0.0000_);_(* \(#,##0.0000\);_(* &quot;-&quot;??_);_(@_)"/>
    <numFmt numFmtId="195" formatCode="_(* #,##0.00000_);_(* \(#,##0.00000\);_(* &quot;-&quot;??_);_(@_)"/>
    <numFmt numFmtId="196" formatCode="_(* #,##0.000000_);_(* \(#,##0.000000\);_(* &quot;-&quot;??_);_(@_)"/>
    <numFmt numFmtId="197" formatCode="_(* #,##0.0000000_);_(* \(#,##0.0000000\);_(* &quot;-&quot;??_);_(@_)"/>
    <numFmt numFmtId="198" formatCode="_(* #,##0.00000000_);_(* \(#,##0.00000000\);_(* &quot;-&quot;??_);_(@_)"/>
  </numFmts>
  <fonts count="19">
    <font>
      <sz val="10"/>
      <name val="Arial"/>
      <family val="0"/>
    </font>
    <font>
      <b/>
      <sz val="10"/>
      <name val="Arial"/>
      <family val="2"/>
    </font>
    <font>
      <sz val="11"/>
      <name val="MS Sans Serif"/>
      <family val="0"/>
    </font>
    <font>
      <sz val="10"/>
      <color indexed="10"/>
      <name val="Arial"/>
      <family val="2"/>
    </font>
    <font>
      <b/>
      <sz val="10"/>
      <color indexed="10"/>
      <name val="Arial"/>
      <family val="2"/>
    </font>
    <font>
      <sz val="16"/>
      <name val="Arial"/>
      <family val="2"/>
    </font>
    <font>
      <sz val="14"/>
      <name val="Arial"/>
      <family val="2"/>
    </font>
    <font>
      <b/>
      <sz val="14"/>
      <name val="Arial"/>
      <family val="2"/>
    </font>
    <font>
      <sz val="12"/>
      <name val="Arial"/>
      <family val="2"/>
    </font>
    <font>
      <b/>
      <sz val="18"/>
      <name val="Arial"/>
      <family val="2"/>
    </font>
    <font>
      <u val="single"/>
      <sz val="10"/>
      <color indexed="12"/>
      <name val="Arial"/>
      <family val="0"/>
    </font>
    <font>
      <u val="single"/>
      <sz val="10"/>
      <color indexed="36"/>
      <name val="Arial"/>
      <family val="0"/>
    </font>
    <font>
      <sz val="10"/>
      <color indexed="13"/>
      <name val="Arial"/>
      <family val="2"/>
    </font>
    <font>
      <b/>
      <sz val="10"/>
      <color indexed="53"/>
      <name val="Arial"/>
      <family val="2"/>
    </font>
    <font>
      <sz val="10"/>
      <color indexed="53"/>
      <name val="Arial"/>
      <family val="2"/>
    </font>
    <font>
      <sz val="8"/>
      <name val="Tahoma"/>
      <family val="0"/>
    </font>
    <font>
      <b/>
      <sz val="8"/>
      <name val="Tahoma"/>
      <family val="0"/>
    </font>
    <font>
      <sz val="10"/>
      <color indexed="12"/>
      <name val="Arial"/>
      <family val="2"/>
    </font>
    <font>
      <b/>
      <sz val="8"/>
      <name val="Arial"/>
      <family val="2"/>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2" fillId="0" borderId="0">
      <alignment/>
      <protection/>
    </xf>
    <xf numFmtId="9" fontId="0" fillId="0" borderId="0" applyFont="0" applyFill="0" applyBorder="0" applyAlignment="0" applyProtection="0"/>
  </cellStyleXfs>
  <cellXfs count="107">
    <xf numFmtId="0" fontId="0" fillId="0" borderId="0" xfId="0" applyAlignment="1">
      <alignment/>
    </xf>
    <xf numFmtId="0" fontId="1" fillId="0" borderId="0" xfId="0" applyFont="1" applyAlignment="1">
      <alignment/>
    </xf>
    <xf numFmtId="0" fontId="0" fillId="0" borderId="0" xfId="0" applyFont="1" applyAlignment="1">
      <alignment/>
    </xf>
    <xf numFmtId="185" fontId="0" fillId="0" borderId="0" xfId="15" applyNumberFormat="1" applyFont="1" applyAlignment="1">
      <alignment/>
    </xf>
    <xf numFmtId="185" fontId="1" fillId="0" borderId="0" xfId="15" applyNumberFormat="1" applyFont="1" applyAlignment="1">
      <alignment/>
    </xf>
    <xf numFmtId="185" fontId="0" fillId="0" borderId="0" xfId="15" applyNumberFormat="1" applyFont="1" applyAlignment="1">
      <alignment horizontal="center"/>
    </xf>
    <xf numFmtId="185" fontId="0" fillId="0" borderId="1" xfId="15" applyNumberFormat="1" applyFont="1" applyBorder="1" applyAlignment="1">
      <alignment/>
    </xf>
    <xf numFmtId="185" fontId="0" fillId="0" borderId="2" xfId="15" applyNumberFormat="1" applyFont="1" applyBorder="1" applyAlignment="1">
      <alignment/>
    </xf>
    <xf numFmtId="185" fontId="0" fillId="0" borderId="0" xfId="15" applyNumberFormat="1" applyFont="1" applyAlignment="1">
      <alignment horizontal="right"/>
    </xf>
    <xf numFmtId="185" fontId="0" fillId="0" borderId="3" xfId="15" applyNumberFormat="1" applyFont="1" applyBorder="1" applyAlignment="1">
      <alignment/>
    </xf>
    <xf numFmtId="185" fontId="0" fillId="0" borderId="0" xfId="15" applyNumberFormat="1" applyFont="1" applyBorder="1" applyAlignment="1">
      <alignment/>
    </xf>
    <xf numFmtId="185" fontId="0" fillId="0" borderId="0" xfId="15" applyNumberFormat="1" applyAlignment="1">
      <alignment/>
    </xf>
    <xf numFmtId="185" fontId="0" fillId="0" borderId="0" xfId="15" applyNumberFormat="1" applyAlignment="1">
      <alignment horizontal="center"/>
    </xf>
    <xf numFmtId="0" fontId="0" fillId="0" borderId="0" xfId="0" applyAlignment="1">
      <alignment horizontal="center"/>
    </xf>
    <xf numFmtId="185" fontId="0" fillId="0" borderId="0" xfId="0" applyNumberFormat="1" applyAlignment="1">
      <alignment/>
    </xf>
    <xf numFmtId="185" fontId="0" fillId="0" borderId="3" xfId="15" applyNumberFormat="1" applyBorder="1" applyAlignment="1">
      <alignment/>
    </xf>
    <xf numFmtId="185" fontId="0" fillId="0" borderId="3" xfId="0" applyNumberFormat="1" applyBorder="1" applyAlignment="1">
      <alignment/>
    </xf>
    <xf numFmtId="0" fontId="0" fillId="0" borderId="0" xfId="0" applyFont="1" applyFill="1" applyAlignment="1">
      <alignment/>
    </xf>
    <xf numFmtId="0" fontId="0" fillId="0" borderId="0" xfId="0" applyFont="1" applyAlignment="1">
      <alignment/>
    </xf>
    <xf numFmtId="0" fontId="1" fillId="0" borderId="0" xfId="0" applyFont="1" applyFill="1" applyAlignment="1">
      <alignment/>
    </xf>
    <xf numFmtId="0" fontId="0" fillId="0" borderId="0" xfId="0" applyFont="1" applyFill="1" applyAlignment="1">
      <alignment horizontal="left"/>
    </xf>
    <xf numFmtId="0" fontId="0" fillId="0" borderId="0" xfId="21" applyFont="1" applyAlignment="1">
      <alignment horizontal="center"/>
      <protection/>
    </xf>
    <xf numFmtId="0" fontId="1" fillId="0" borderId="0" xfId="0" applyFont="1" applyAlignment="1">
      <alignment horizontal="left"/>
    </xf>
    <xf numFmtId="15" fontId="1" fillId="0" borderId="0" xfId="0" applyNumberFormat="1" applyFont="1" applyFill="1" applyAlignment="1">
      <alignment/>
    </xf>
    <xf numFmtId="0" fontId="1" fillId="0" borderId="0" xfId="0" applyFont="1" applyBorder="1" applyAlignment="1">
      <alignment/>
    </xf>
    <xf numFmtId="0" fontId="0" fillId="0" borderId="0" xfId="0" applyFont="1" applyBorder="1" applyAlignment="1">
      <alignment/>
    </xf>
    <xf numFmtId="0" fontId="3" fillId="0" borderId="0" xfId="0" applyFont="1" applyAlignment="1">
      <alignment/>
    </xf>
    <xf numFmtId="0" fontId="0" fillId="0" borderId="0" xfId="0" applyFont="1" applyAlignment="1">
      <alignment horizontal="left"/>
    </xf>
    <xf numFmtId="0" fontId="1" fillId="0" borderId="0" xfId="21" applyFont="1" applyAlignment="1">
      <alignment horizontal="left"/>
      <protection/>
    </xf>
    <xf numFmtId="0" fontId="1" fillId="0" borderId="0" xfId="0" applyFont="1" applyBorder="1" applyAlignment="1">
      <alignment horizontal="left"/>
    </xf>
    <xf numFmtId="0" fontId="0" fillId="0" borderId="0" xfId="0" applyFont="1" applyFill="1" applyBorder="1" applyAlignment="1">
      <alignment/>
    </xf>
    <xf numFmtId="0" fontId="3" fillId="0" borderId="0" xfId="0" applyFont="1" applyBorder="1" applyAlignment="1">
      <alignment horizontal="center"/>
    </xf>
    <xf numFmtId="0" fontId="3" fillId="0" borderId="0" xfId="0" applyFont="1" applyAlignment="1">
      <alignment horizontal="center"/>
    </xf>
    <xf numFmtId="0" fontId="0" fillId="0" borderId="0" xfId="0" applyFont="1" applyBorder="1" applyAlignment="1">
      <alignment horizontal="left"/>
    </xf>
    <xf numFmtId="0" fontId="3" fillId="0" borderId="0" xfId="0" applyFont="1" applyBorder="1" applyAlignment="1">
      <alignment horizontal="left"/>
    </xf>
    <xf numFmtId="0" fontId="3" fillId="0" borderId="0" xfId="0" applyFont="1" applyAlignment="1">
      <alignment horizontal="left"/>
    </xf>
    <xf numFmtId="0" fontId="0" fillId="0" borderId="0" xfId="0" applyFont="1" applyAlignment="1">
      <alignment horizontal="center"/>
    </xf>
    <xf numFmtId="0" fontId="1" fillId="0" borderId="0" xfId="0" applyFont="1" applyAlignment="1">
      <alignment/>
    </xf>
    <xf numFmtId="0" fontId="1" fillId="0" borderId="0" xfId="21" applyFont="1" applyAlignment="1">
      <alignment/>
      <protection/>
    </xf>
    <xf numFmtId="0" fontId="1" fillId="0" borderId="0" xfId="0" applyFont="1" applyBorder="1" applyAlignment="1">
      <alignment/>
    </xf>
    <xf numFmtId="0" fontId="4" fillId="0" borderId="0" xfId="0" applyFont="1" applyBorder="1" applyAlignment="1">
      <alignment/>
    </xf>
    <xf numFmtId="185" fontId="0" fillId="0" borderId="0" xfId="15" applyNumberFormat="1" applyFont="1" applyAlignment="1">
      <alignment horizontal="left"/>
    </xf>
    <xf numFmtId="185" fontId="0" fillId="0" borderId="3" xfId="15" applyNumberFormat="1" applyFont="1" applyBorder="1" applyAlignment="1">
      <alignment horizontal="left"/>
    </xf>
    <xf numFmtId="185" fontId="0" fillId="0" borderId="0" xfId="15" applyNumberFormat="1" applyFont="1" applyBorder="1" applyAlignment="1">
      <alignment horizontal="center"/>
    </xf>
    <xf numFmtId="0" fontId="0" fillId="0" borderId="0" xfId="0" applyFont="1" applyBorder="1" applyAlignment="1" quotePrefix="1">
      <alignment horizontal="left"/>
    </xf>
    <xf numFmtId="185" fontId="0" fillId="0" borderId="0" xfId="15" applyNumberFormat="1" applyFont="1" applyBorder="1" applyAlignment="1">
      <alignment horizontal="left"/>
    </xf>
    <xf numFmtId="0" fontId="0" fillId="0" borderId="0" xfId="0" applyFont="1" applyBorder="1" applyAlignment="1">
      <alignment horizontal="center"/>
    </xf>
    <xf numFmtId="0" fontId="1" fillId="0" borderId="0" xfId="0" applyFont="1" applyFill="1" applyBorder="1" applyAlignment="1">
      <alignment horizontal="left"/>
    </xf>
    <xf numFmtId="0" fontId="1"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185" fontId="0" fillId="0" borderId="0" xfId="15" applyNumberFormat="1" applyFont="1" applyFill="1" applyAlignment="1">
      <alignment/>
    </xf>
    <xf numFmtId="185" fontId="0" fillId="0" borderId="0" xfId="15" applyNumberFormat="1" applyFont="1" applyFill="1" applyAlignment="1">
      <alignment horizontal="center"/>
    </xf>
    <xf numFmtId="185" fontId="0" fillId="0" borderId="0" xfId="15" applyNumberFormat="1" applyFont="1" applyAlignment="1">
      <alignment/>
    </xf>
    <xf numFmtId="0" fontId="1" fillId="0" borderId="0" xfId="0" applyFont="1" applyAlignment="1">
      <alignment horizontal="center"/>
    </xf>
    <xf numFmtId="0" fontId="1" fillId="0" borderId="0" xfId="0" applyFont="1" applyAlignment="1" quotePrefix="1">
      <alignment horizontal="left"/>
    </xf>
    <xf numFmtId="0" fontId="1" fillId="0" borderId="0" xfId="0" applyFont="1" applyBorder="1" applyAlignment="1" quotePrefix="1">
      <alignment horizontal="left"/>
    </xf>
    <xf numFmtId="0" fontId="1" fillId="0" borderId="0" xfId="0" applyFont="1" applyBorder="1" applyAlignment="1" quotePrefix="1">
      <alignment/>
    </xf>
    <xf numFmtId="171" fontId="0" fillId="0" borderId="0" xfId="15" applyFont="1" applyAlignment="1">
      <alignment/>
    </xf>
    <xf numFmtId="0" fontId="5" fillId="0" borderId="0" xfId="0" applyFont="1" applyAlignment="1">
      <alignment horizontal="left"/>
    </xf>
    <xf numFmtId="0" fontId="6" fillId="0" borderId="0" xfId="0" applyFont="1" applyAlignment="1">
      <alignment/>
    </xf>
    <xf numFmtId="0" fontId="7" fillId="0" borderId="0" xfId="0" applyFont="1" applyAlignment="1">
      <alignment/>
    </xf>
    <xf numFmtId="185" fontId="0" fillId="0" borderId="0" xfId="15" applyNumberFormat="1" applyFont="1" applyAlignment="1">
      <alignment horizontal="center"/>
    </xf>
    <xf numFmtId="0" fontId="0" fillId="0" borderId="0" xfId="0" applyFont="1" applyBorder="1" applyAlignment="1">
      <alignment/>
    </xf>
    <xf numFmtId="185" fontId="0" fillId="0" borderId="0" xfId="15" applyNumberFormat="1" applyFont="1" applyAlignment="1" quotePrefix="1">
      <alignment horizontal="left"/>
    </xf>
    <xf numFmtId="185" fontId="0" fillId="0" borderId="3" xfId="15" applyNumberFormat="1" applyFont="1" applyBorder="1" applyAlignment="1" quotePrefix="1">
      <alignment horizontal="left"/>
    </xf>
    <xf numFmtId="0" fontId="1" fillId="0" borderId="1" xfId="0" applyFont="1" applyBorder="1" applyAlignment="1">
      <alignment horizontal="left"/>
    </xf>
    <xf numFmtId="0" fontId="0" fillId="0" borderId="1" xfId="0" applyFont="1" applyBorder="1" applyAlignment="1">
      <alignment horizontal="left"/>
    </xf>
    <xf numFmtId="0" fontId="1" fillId="0" borderId="1" xfId="0" applyFont="1" applyBorder="1" applyAlignment="1">
      <alignment horizontal="center"/>
    </xf>
    <xf numFmtId="185" fontId="0" fillId="0" borderId="1" xfId="15" applyNumberFormat="1" applyFont="1" applyBorder="1" applyAlignment="1">
      <alignment horizontal="left"/>
    </xf>
    <xf numFmtId="0" fontId="1" fillId="0" borderId="0" xfId="0" applyFont="1" applyBorder="1" applyAlignment="1">
      <alignment horizontal="center"/>
    </xf>
    <xf numFmtId="185" fontId="0" fillId="0" borderId="0" xfId="0" applyNumberFormat="1" applyFont="1" applyAlignment="1">
      <alignment horizontal="left"/>
    </xf>
    <xf numFmtId="185" fontId="0" fillId="0" borderId="0" xfId="15" applyNumberFormat="1" applyFont="1" applyAlignment="1" quotePrefix="1">
      <alignment horizontal="center"/>
    </xf>
    <xf numFmtId="185" fontId="0" fillId="0" borderId="0" xfId="0" applyNumberFormat="1" applyFont="1" applyFill="1" applyBorder="1" applyAlignment="1">
      <alignment/>
    </xf>
    <xf numFmtId="171" fontId="0" fillId="0" borderId="0" xfId="15" applyFont="1" applyAlignment="1">
      <alignment horizontal="center"/>
    </xf>
    <xf numFmtId="185" fontId="1" fillId="0" borderId="0" xfId="15" applyNumberFormat="1" applyFont="1" applyAlignment="1">
      <alignment horizontal="center"/>
    </xf>
    <xf numFmtId="185" fontId="0" fillId="0" borderId="4" xfId="15" applyNumberFormat="1" applyFont="1" applyBorder="1" applyAlignment="1">
      <alignment/>
    </xf>
    <xf numFmtId="185" fontId="0" fillId="0" borderId="0" xfId="15" applyNumberFormat="1" applyFont="1" applyBorder="1" applyAlignment="1">
      <alignment/>
    </xf>
    <xf numFmtId="185" fontId="0" fillId="0" borderId="2" xfId="15" applyNumberFormat="1" applyFont="1" applyBorder="1" applyAlignment="1">
      <alignment/>
    </xf>
    <xf numFmtId="185" fontId="0" fillId="0" borderId="1" xfId="15" applyNumberFormat="1" applyFont="1" applyBorder="1" applyAlignment="1">
      <alignment/>
    </xf>
    <xf numFmtId="185" fontId="0" fillId="0" borderId="3" xfId="15" applyNumberFormat="1" applyFont="1" applyBorder="1" applyAlignment="1">
      <alignment/>
    </xf>
    <xf numFmtId="0" fontId="13" fillId="0" borderId="0" xfId="0" applyFont="1" applyBorder="1" applyAlignment="1" quotePrefix="1">
      <alignment horizontal="left"/>
    </xf>
    <xf numFmtId="0" fontId="13" fillId="0" borderId="0" xfId="0" applyFont="1" applyBorder="1" applyAlignment="1">
      <alignment/>
    </xf>
    <xf numFmtId="0" fontId="14" fillId="0" borderId="0" xfId="0" applyFont="1" applyBorder="1" applyAlignment="1">
      <alignment/>
    </xf>
    <xf numFmtId="0" fontId="14" fillId="0" borderId="0" xfId="0" applyFont="1" applyAlignment="1">
      <alignment/>
    </xf>
    <xf numFmtId="0" fontId="13" fillId="0" borderId="0" xfId="0" applyFont="1" applyBorder="1" applyAlignment="1">
      <alignment horizontal="left"/>
    </xf>
    <xf numFmtId="0" fontId="14" fillId="0" borderId="0" xfId="0" applyFont="1" applyFill="1" applyBorder="1" applyAlignment="1">
      <alignment/>
    </xf>
    <xf numFmtId="185" fontId="14" fillId="0" borderId="0" xfId="15" applyNumberFormat="1" applyFont="1" applyAlignment="1">
      <alignment/>
    </xf>
    <xf numFmtId="0" fontId="14" fillId="0" borderId="0" xfId="0" applyFont="1" applyBorder="1" applyAlignment="1">
      <alignment horizontal="center"/>
    </xf>
    <xf numFmtId="0" fontId="14" fillId="0" borderId="0" xfId="0" applyFont="1" applyAlignment="1">
      <alignment horizontal="center"/>
    </xf>
    <xf numFmtId="0" fontId="14" fillId="0" borderId="0" xfId="0" applyFont="1" applyBorder="1" applyAlignment="1">
      <alignment horizontal="left"/>
    </xf>
    <xf numFmtId="0" fontId="14" fillId="0" borderId="0" xfId="0" applyFont="1" applyAlignment="1">
      <alignment horizontal="left"/>
    </xf>
    <xf numFmtId="185" fontId="3" fillId="0" borderId="0" xfId="15" applyNumberFormat="1" applyFont="1" applyAlignment="1">
      <alignment/>
    </xf>
    <xf numFmtId="171" fontId="0" fillId="0" borderId="0" xfId="15" applyNumberFormat="1" applyFont="1" applyAlignment="1">
      <alignment horizontal="center"/>
    </xf>
    <xf numFmtId="0" fontId="12" fillId="0" borderId="0" xfId="0" applyFont="1" applyAlignment="1">
      <alignment/>
    </xf>
    <xf numFmtId="171" fontId="0" fillId="0" borderId="0" xfId="15" applyNumberFormat="1" applyFont="1" applyAlignment="1">
      <alignment/>
    </xf>
    <xf numFmtId="0" fontId="1" fillId="0" borderId="0" xfId="0" applyFont="1" applyFill="1" applyBorder="1" applyAlignment="1" quotePrefix="1">
      <alignment horizontal="left"/>
    </xf>
    <xf numFmtId="0" fontId="0" fillId="0" borderId="0" xfId="0" applyFont="1" applyBorder="1" applyAlignment="1" quotePrefix="1">
      <alignment/>
    </xf>
    <xf numFmtId="185" fontId="0" fillId="0" borderId="0" xfId="0" applyNumberFormat="1" applyFont="1" applyBorder="1" applyAlignment="1">
      <alignment horizontal="left"/>
    </xf>
    <xf numFmtId="185" fontId="0" fillId="0" borderId="5" xfId="15" applyNumberFormat="1" applyFont="1" applyBorder="1" applyAlignment="1">
      <alignment horizontal="left"/>
    </xf>
    <xf numFmtId="185" fontId="0" fillId="0" borderId="2" xfId="15" applyNumberFormat="1" applyFont="1" applyBorder="1" applyAlignment="1">
      <alignment horizontal="left"/>
    </xf>
    <xf numFmtId="185" fontId="0" fillId="0" borderId="5" xfId="0" applyNumberFormat="1" applyFont="1" applyBorder="1" applyAlignment="1">
      <alignment horizontal="left"/>
    </xf>
    <xf numFmtId="0" fontId="7" fillId="0" borderId="0" xfId="0" applyFont="1" applyAlignment="1">
      <alignment horizontal="center"/>
    </xf>
    <xf numFmtId="15" fontId="7" fillId="0" borderId="0" xfId="0" applyNumberFormat="1" applyFont="1" applyAlignment="1" quotePrefix="1">
      <alignment horizontal="center"/>
    </xf>
    <xf numFmtId="0" fontId="9" fillId="0" borderId="0" xfId="0" applyFont="1" applyAlignment="1">
      <alignment horizontal="center"/>
    </xf>
    <xf numFmtId="0" fontId="8" fillId="0" borderId="0" xfId="0" applyFont="1" applyAlignment="1">
      <alignment horizontal="center"/>
    </xf>
    <xf numFmtId="185" fontId="0" fillId="0" borderId="0" xfId="15" applyNumberFormat="1" applyFont="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QuarterlyTempla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2</xdr:row>
      <xdr:rowOff>133350</xdr:rowOff>
    </xdr:from>
    <xdr:to>
      <xdr:col>5</xdr:col>
      <xdr:colOff>304800</xdr:colOff>
      <xdr:row>8</xdr:row>
      <xdr:rowOff>28575</xdr:rowOff>
    </xdr:to>
    <xdr:pic>
      <xdr:nvPicPr>
        <xdr:cNvPr id="1" name="Picture 1"/>
        <xdr:cNvPicPr preferRelativeResize="1">
          <a:picLocks noChangeAspect="1"/>
        </xdr:cNvPicPr>
      </xdr:nvPicPr>
      <xdr:blipFill>
        <a:blip r:embed="rId1"/>
        <a:stretch>
          <a:fillRect/>
        </a:stretch>
      </xdr:blipFill>
      <xdr:spPr>
        <a:xfrm>
          <a:off x="2409825" y="457200"/>
          <a:ext cx="952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62</xdr:row>
      <xdr:rowOff>19050</xdr:rowOff>
    </xdr:from>
    <xdr:to>
      <xdr:col>7</xdr:col>
      <xdr:colOff>828675</xdr:colOff>
      <xdr:row>64</xdr:row>
      <xdr:rowOff>142875</xdr:rowOff>
    </xdr:to>
    <xdr:sp>
      <xdr:nvSpPr>
        <xdr:cNvPr id="1" name="TextBox 2"/>
        <xdr:cNvSpPr txBox="1">
          <a:spLocks noChangeArrowheads="1"/>
        </xdr:cNvSpPr>
      </xdr:nvSpPr>
      <xdr:spPr>
        <a:xfrm>
          <a:off x="0" y="9591675"/>
          <a:ext cx="6753225" cy="4476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income statement should be read in conjunction with the annual financial statements for the period ended </a:t>
          </a:r>
          <a:r>
            <a:rPr lang="en-US" cap="none" sz="1000" b="0" i="0" u="none" baseline="0">
              <a:latin typeface="Arial"/>
              <a:ea typeface="Arial"/>
              <a:cs typeface="Arial"/>
            </a:rPr>
            <a:t>31 December 2004</a:t>
          </a:r>
          <a:r>
            <a:rPr lang="en-US" cap="none" sz="1000" b="0" i="0" u="none" baseline="0">
              <a:latin typeface="Arial"/>
              <a:ea typeface="Arial"/>
              <a:cs typeface="Arial"/>
            </a:rPr>
            <a:t> and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0</xdr:rowOff>
    </xdr:from>
    <xdr:to>
      <xdr:col>5</xdr:col>
      <xdr:colOff>0</xdr:colOff>
      <xdr:row>57</xdr:row>
      <xdr:rowOff>47625</xdr:rowOff>
    </xdr:to>
    <xdr:sp>
      <xdr:nvSpPr>
        <xdr:cNvPr id="1" name="TextBox 1"/>
        <xdr:cNvSpPr txBox="1">
          <a:spLocks noChangeArrowheads="1"/>
        </xdr:cNvSpPr>
      </xdr:nvSpPr>
      <xdr:spPr>
        <a:xfrm>
          <a:off x="0" y="8620125"/>
          <a:ext cx="6296025" cy="5334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balance sheet should be read in conjunction with the annual financial statements for the period ended </a:t>
          </a:r>
          <a:r>
            <a:rPr lang="en-US" cap="none" sz="1000" b="0" i="0" u="none" baseline="0">
              <a:latin typeface="Arial"/>
              <a:ea typeface="Arial"/>
              <a:cs typeface="Arial"/>
            </a:rPr>
            <a:t>31 December 2004 </a:t>
          </a:r>
          <a:r>
            <a:rPr lang="en-US" cap="none" sz="1000" b="0" i="0" u="none" baseline="0">
              <a:latin typeface="Arial"/>
              <a:ea typeface="Arial"/>
              <a:cs typeface="Arial"/>
            </a:rPr>
            <a:t>and the accompanying explanatory notes attached to the interim financial statements.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9525</xdr:rowOff>
    </xdr:from>
    <xdr:to>
      <xdr:col>7</xdr:col>
      <xdr:colOff>0</xdr:colOff>
      <xdr:row>59</xdr:row>
      <xdr:rowOff>85725</xdr:rowOff>
    </xdr:to>
    <xdr:sp>
      <xdr:nvSpPr>
        <xdr:cNvPr id="1" name="TextBox 1"/>
        <xdr:cNvSpPr txBox="1">
          <a:spLocks noChangeArrowheads="1"/>
        </xdr:cNvSpPr>
      </xdr:nvSpPr>
      <xdr:spPr>
        <a:xfrm>
          <a:off x="0" y="9115425"/>
          <a:ext cx="6448425" cy="561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statement of changes in equity should be read in conjunction with the annual financial statements for the period ended 31 December 2004 and the accompanying explanatory notes attached to the interim financial statements.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0</xdr:rowOff>
    </xdr:from>
    <xdr:to>
      <xdr:col>8</xdr:col>
      <xdr:colOff>876300</xdr:colOff>
      <xdr:row>58</xdr:row>
      <xdr:rowOff>9525</xdr:rowOff>
    </xdr:to>
    <xdr:sp>
      <xdr:nvSpPr>
        <xdr:cNvPr id="1" name="TextBox 2"/>
        <xdr:cNvSpPr txBox="1">
          <a:spLocks noChangeArrowheads="1"/>
        </xdr:cNvSpPr>
      </xdr:nvSpPr>
      <xdr:spPr>
        <a:xfrm>
          <a:off x="0" y="8943975"/>
          <a:ext cx="6124575" cy="4953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statements for the period ended 31 December 2004 and the accompanying explanatory notes attached to the interim financial statements.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152400</xdr:rowOff>
    </xdr:from>
    <xdr:to>
      <xdr:col>4</xdr:col>
      <xdr:colOff>1076325</xdr:colOff>
      <xdr:row>15</xdr:row>
      <xdr:rowOff>57150</xdr:rowOff>
    </xdr:to>
    <xdr:sp>
      <xdr:nvSpPr>
        <xdr:cNvPr id="1" name="TextBox 1"/>
        <xdr:cNvSpPr txBox="1">
          <a:spLocks noChangeArrowheads="1"/>
        </xdr:cNvSpPr>
      </xdr:nvSpPr>
      <xdr:spPr>
        <a:xfrm>
          <a:off x="285750" y="1447800"/>
          <a:ext cx="5972175" cy="1038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statements are unaudited and have been prepared in accordance with the requirements of MASB 26: Interim Financial Reporting and Chapter 7 Part VI of the Listing Requirements of Bursa Malaysia Securities Berhad ("Bursa Securities") for the MESDAQ Market. 
The accounting policies and methods of computation adopted for in the interim financial statements are consistent with those adopted for the financial statements for the period ended 31 December 2004.</a:t>
          </a:r>
        </a:p>
      </xdr:txBody>
    </xdr:sp>
    <xdr:clientData/>
  </xdr:twoCellAnchor>
  <xdr:twoCellAnchor>
    <xdr:from>
      <xdr:col>1</xdr:col>
      <xdr:colOff>0</xdr:colOff>
      <xdr:row>18</xdr:row>
      <xdr:rowOff>9525</xdr:rowOff>
    </xdr:from>
    <xdr:to>
      <xdr:col>4</xdr:col>
      <xdr:colOff>1085850</xdr:colOff>
      <xdr:row>20</xdr:row>
      <xdr:rowOff>57150</xdr:rowOff>
    </xdr:to>
    <xdr:sp>
      <xdr:nvSpPr>
        <xdr:cNvPr id="2" name="TextBox 2"/>
        <xdr:cNvSpPr txBox="1">
          <a:spLocks noChangeArrowheads="1"/>
        </xdr:cNvSpPr>
      </xdr:nvSpPr>
      <xdr:spPr>
        <a:xfrm>
          <a:off x="276225" y="2924175"/>
          <a:ext cx="5991225"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audit report of the Group's annual financial statements for the period ended 31 December 2004 was not subject to any qualification.</a:t>
          </a:r>
        </a:p>
      </xdr:txBody>
    </xdr:sp>
    <xdr:clientData/>
  </xdr:twoCellAnchor>
  <xdr:twoCellAnchor>
    <xdr:from>
      <xdr:col>1</xdr:col>
      <xdr:colOff>0</xdr:colOff>
      <xdr:row>23</xdr:row>
      <xdr:rowOff>9525</xdr:rowOff>
    </xdr:from>
    <xdr:to>
      <xdr:col>4</xdr:col>
      <xdr:colOff>1085850</xdr:colOff>
      <xdr:row>25</xdr:row>
      <xdr:rowOff>57150</xdr:rowOff>
    </xdr:to>
    <xdr:sp>
      <xdr:nvSpPr>
        <xdr:cNvPr id="3" name="TextBox 3"/>
        <xdr:cNvSpPr txBox="1">
          <a:spLocks noChangeArrowheads="1"/>
        </xdr:cNvSpPr>
      </xdr:nvSpPr>
      <xdr:spPr>
        <a:xfrm>
          <a:off x="276225" y="3733800"/>
          <a:ext cx="5991225"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interim operations are not materially affected by seasonal or cyclical factors during the quarter under review.</a:t>
          </a:r>
        </a:p>
      </xdr:txBody>
    </xdr:sp>
    <xdr:clientData/>
  </xdr:twoCellAnchor>
  <xdr:twoCellAnchor>
    <xdr:from>
      <xdr:col>1</xdr:col>
      <xdr:colOff>0</xdr:colOff>
      <xdr:row>28</xdr:row>
      <xdr:rowOff>9525</xdr:rowOff>
    </xdr:from>
    <xdr:to>
      <xdr:col>4</xdr:col>
      <xdr:colOff>1076325</xdr:colOff>
      <xdr:row>30</xdr:row>
      <xdr:rowOff>28575</xdr:rowOff>
    </xdr:to>
    <xdr:sp>
      <xdr:nvSpPr>
        <xdr:cNvPr id="4" name="TextBox 4"/>
        <xdr:cNvSpPr txBox="1">
          <a:spLocks noChangeArrowheads="1"/>
        </xdr:cNvSpPr>
      </xdr:nvSpPr>
      <xdr:spPr>
        <a:xfrm>
          <a:off x="276225" y="4543425"/>
          <a:ext cx="5981700"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unusual items affecting assets, liabilities, equity, net income or cash flows during the quarter under review.</a:t>
          </a:r>
        </a:p>
      </xdr:txBody>
    </xdr:sp>
    <xdr:clientData/>
  </xdr:twoCellAnchor>
  <xdr:twoCellAnchor>
    <xdr:from>
      <xdr:col>1</xdr:col>
      <xdr:colOff>0</xdr:colOff>
      <xdr:row>33</xdr:row>
      <xdr:rowOff>9525</xdr:rowOff>
    </xdr:from>
    <xdr:to>
      <xdr:col>4</xdr:col>
      <xdr:colOff>1076325</xdr:colOff>
      <xdr:row>35</xdr:row>
      <xdr:rowOff>0</xdr:rowOff>
    </xdr:to>
    <xdr:sp>
      <xdr:nvSpPr>
        <xdr:cNvPr id="5" name="TextBox 5"/>
        <xdr:cNvSpPr txBox="1">
          <a:spLocks noChangeArrowheads="1"/>
        </xdr:cNvSpPr>
      </xdr:nvSpPr>
      <xdr:spPr>
        <a:xfrm>
          <a:off x="276225" y="5381625"/>
          <a:ext cx="5981700"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estimates that have had a material effect for the current quarter's results.</a:t>
          </a:r>
        </a:p>
      </xdr:txBody>
    </xdr:sp>
    <xdr:clientData/>
  </xdr:twoCellAnchor>
  <xdr:twoCellAnchor>
    <xdr:from>
      <xdr:col>1</xdr:col>
      <xdr:colOff>9525</xdr:colOff>
      <xdr:row>42</xdr:row>
      <xdr:rowOff>0</xdr:rowOff>
    </xdr:from>
    <xdr:to>
      <xdr:col>4</xdr:col>
      <xdr:colOff>1076325</xdr:colOff>
      <xdr:row>46</xdr:row>
      <xdr:rowOff>76200</xdr:rowOff>
    </xdr:to>
    <xdr:sp>
      <xdr:nvSpPr>
        <xdr:cNvPr id="6" name="TextBox 7"/>
        <xdr:cNvSpPr txBox="1">
          <a:spLocks noChangeArrowheads="1"/>
        </xdr:cNvSpPr>
      </xdr:nvSpPr>
      <xdr:spPr>
        <a:xfrm>
          <a:off x="285750" y="6848475"/>
          <a:ext cx="5972175" cy="723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 final dividend of 3% less 28% tax, amounting to RM612,447.19 in respect of the financial year ended 31 December 2004, had been approved by shareholders in the Annual General Meeting held on 15 June 2005 and was paid by the Company on 29 July 2005 to all holders of ordinary shares where names appeared in the Record of Depositors at the close of business on 30 June 2005.</a:t>
          </a:r>
        </a:p>
      </xdr:txBody>
    </xdr:sp>
    <xdr:clientData/>
  </xdr:twoCellAnchor>
  <xdr:twoCellAnchor>
    <xdr:from>
      <xdr:col>1</xdr:col>
      <xdr:colOff>0</xdr:colOff>
      <xdr:row>54</xdr:row>
      <xdr:rowOff>19050</xdr:rowOff>
    </xdr:from>
    <xdr:to>
      <xdr:col>4</xdr:col>
      <xdr:colOff>1085850</xdr:colOff>
      <xdr:row>56</xdr:row>
      <xdr:rowOff>57150</xdr:rowOff>
    </xdr:to>
    <xdr:sp>
      <xdr:nvSpPr>
        <xdr:cNvPr id="7" name="TextBox 9"/>
        <xdr:cNvSpPr txBox="1">
          <a:spLocks noChangeArrowheads="1"/>
        </xdr:cNvSpPr>
      </xdr:nvSpPr>
      <xdr:spPr>
        <a:xfrm>
          <a:off x="276225" y="8810625"/>
          <a:ext cx="5991225"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did not carry out any valuation on its property, plant and equipment for the current quarter under review.</a:t>
          </a:r>
        </a:p>
      </xdr:txBody>
    </xdr:sp>
    <xdr:clientData/>
  </xdr:twoCellAnchor>
  <xdr:twoCellAnchor>
    <xdr:from>
      <xdr:col>1</xdr:col>
      <xdr:colOff>9525</xdr:colOff>
      <xdr:row>59</xdr:row>
      <xdr:rowOff>19050</xdr:rowOff>
    </xdr:from>
    <xdr:to>
      <xdr:col>4</xdr:col>
      <xdr:colOff>1085850</xdr:colOff>
      <xdr:row>66</xdr:row>
      <xdr:rowOff>66675</xdr:rowOff>
    </xdr:to>
    <xdr:sp>
      <xdr:nvSpPr>
        <xdr:cNvPr id="8" name="TextBox 10"/>
        <xdr:cNvSpPr txBox="1">
          <a:spLocks noChangeArrowheads="1"/>
        </xdr:cNvSpPr>
      </xdr:nvSpPr>
      <xdr:spPr>
        <a:xfrm>
          <a:off x="285750" y="9620250"/>
          <a:ext cx="5981700" cy="1181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material events subsequent to the end of the current quarter except that on</a:t>
          </a:r>
          <a:r>
            <a:rPr lang="en-US" cap="none" sz="1000" b="0" i="0" u="none" baseline="0">
              <a:latin typeface="Arial"/>
              <a:ea typeface="Arial"/>
              <a:cs typeface="Arial"/>
            </a:rPr>
            <a:t> 15 August 2005</a:t>
          </a:r>
          <a:r>
            <a:rPr lang="en-US" cap="none" sz="1000" b="0" i="0" u="none" baseline="0">
              <a:latin typeface="Arial"/>
              <a:ea typeface="Arial"/>
              <a:cs typeface="Arial"/>
            </a:rPr>
            <a:t>, the Company announced that it had, on 25 July 2005, acquired a total of 7,000 ordinary shares of Indian Rupee ("Rs") 10 each in Metronic Engineering Private Limited ("MEPL"), representing 70% of its issued and paid up share capital for a total cash consideration of Rs 70,000 (or approximately RM6,237 at an exchange rate of Rs11.2233:RM1.00). The principal activities of MEPL are intended to be design, production and sale of engineered systems for the Information, Communication and Technology industry in India, specialising in intelligent building management system and integrated security management system. 
</a:t>
          </a:r>
        </a:p>
      </xdr:txBody>
    </xdr:sp>
    <xdr:clientData/>
  </xdr:twoCellAnchor>
  <xdr:twoCellAnchor>
    <xdr:from>
      <xdr:col>1</xdr:col>
      <xdr:colOff>19050</xdr:colOff>
      <xdr:row>74</xdr:row>
      <xdr:rowOff>0</xdr:rowOff>
    </xdr:from>
    <xdr:to>
      <xdr:col>4</xdr:col>
      <xdr:colOff>1076325</xdr:colOff>
      <xdr:row>76</xdr:row>
      <xdr:rowOff>47625</xdr:rowOff>
    </xdr:to>
    <xdr:sp>
      <xdr:nvSpPr>
        <xdr:cNvPr id="9" name="TextBox 12"/>
        <xdr:cNvSpPr txBox="1">
          <a:spLocks noChangeArrowheads="1"/>
        </xdr:cNvSpPr>
      </xdr:nvSpPr>
      <xdr:spPr>
        <a:xfrm>
          <a:off x="295275" y="12030075"/>
          <a:ext cx="5962650"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contingent liabilities and contingent assets since the last annual balance sheet as at 31 December 2004.</a:t>
          </a:r>
        </a:p>
      </xdr:txBody>
    </xdr:sp>
    <xdr:clientData/>
  </xdr:twoCellAnchor>
  <xdr:twoCellAnchor>
    <xdr:from>
      <xdr:col>1</xdr:col>
      <xdr:colOff>9525</xdr:colOff>
      <xdr:row>79</xdr:row>
      <xdr:rowOff>19050</xdr:rowOff>
    </xdr:from>
    <xdr:to>
      <xdr:col>4</xdr:col>
      <xdr:colOff>1085850</xdr:colOff>
      <xdr:row>81</xdr:row>
      <xdr:rowOff>76200</xdr:rowOff>
    </xdr:to>
    <xdr:sp>
      <xdr:nvSpPr>
        <xdr:cNvPr id="10" name="TextBox 13"/>
        <xdr:cNvSpPr txBox="1">
          <a:spLocks noChangeArrowheads="1"/>
        </xdr:cNvSpPr>
      </xdr:nvSpPr>
      <xdr:spPr>
        <a:xfrm>
          <a:off x="285750" y="12858750"/>
          <a:ext cx="5981700" cy="3810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amount of capital commitments not provided for in the interim financial statements as at 30 June 2005
 is as follows:-
</a:t>
          </a:r>
        </a:p>
      </xdr:txBody>
    </xdr:sp>
    <xdr:clientData/>
  </xdr:twoCellAnchor>
  <xdr:twoCellAnchor>
    <xdr:from>
      <xdr:col>0</xdr:col>
      <xdr:colOff>19050</xdr:colOff>
      <xdr:row>4</xdr:row>
      <xdr:rowOff>19050</xdr:rowOff>
    </xdr:from>
    <xdr:to>
      <xdr:col>4</xdr:col>
      <xdr:colOff>1076325</xdr:colOff>
      <xdr:row>6</xdr:row>
      <xdr:rowOff>57150</xdr:rowOff>
    </xdr:to>
    <xdr:sp>
      <xdr:nvSpPr>
        <xdr:cNvPr id="11" name="TextBox 15"/>
        <xdr:cNvSpPr txBox="1">
          <a:spLocks noChangeArrowheads="1"/>
        </xdr:cNvSpPr>
      </xdr:nvSpPr>
      <xdr:spPr>
        <a:xfrm>
          <a:off x="19050" y="666750"/>
          <a:ext cx="6238875" cy="36195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EXPLANATORY NOTES TO THE FINANCIAL STATEMENTS FOR THE SECOND QUARTER ENDED 
30 JUNE 2005 PURSUANT TO MASB 26</a:t>
          </a:r>
        </a:p>
      </xdr:txBody>
    </xdr:sp>
    <xdr:clientData/>
  </xdr:twoCellAnchor>
  <xdr:twoCellAnchor>
    <xdr:from>
      <xdr:col>1</xdr:col>
      <xdr:colOff>0</xdr:colOff>
      <xdr:row>123</xdr:row>
      <xdr:rowOff>0</xdr:rowOff>
    </xdr:from>
    <xdr:to>
      <xdr:col>4</xdr:col>
      <xdr:colOff>1085850</xdr:colOff>
      <xdr:row>127</xdr:row>
      <xdr:rowOff>0</xdr:rowOff>
    </xdr:to>
    <xdr:sp>
      <xdr:nvSpPr>
        <xdr:cNvPr id="12" name="TextBox 16"/>
        <xdr:cNvSpPr txBox="1">
          <a:spLocks noChangeArrowheads="1"/>
        </xdr:cNvSpPr>
      </xdr:nvSpPr>
      <xdr:spPr>
        <a:xfrm>
          <a:off x="276225" y="19964400"/>
          <a:ext cx="5991225" cy="6477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Directors of the Company are of the opinion that all the transactions above have been entered into in the normal course of business and have been established on terms and conditions that are not materially different from those obtainable in transactions with unrelated parties.</a:t>
          </a:r>
        </a:p>
      </xdr:txBody>
    </xdr:sp>
    <xdr:clientData/>
  </xdr:twoCellAnchor>
  <xdr:twoCellAnchor>
    <xdr:from>
      <xdr:col>1</xdr:col>
      <xdr:colOff>9525</xdr:colOff>
      <xdr:row>37</xdr:row>
      <xdr:rowOff>0</xdr:rowOff>
    </xdr:from>
    <xdr:to>
      <xdr:col>4</xdr:col>
      <xdr:colOff>1076325</xdr:colOff>
      <xdr:row>39</xdr:row>
      <xdr:rowOff>9525</xdr:rowOff>
    </xdr:to>
    <xdr:sp>
      <xdr:nvSpPr>
        <xdr:cNvPr id="13" name="TextBox 17"/>
        <xdr:cNvSpPr txBox="1">
          <a:spLocks noChangeArrowheads="1"/>
        </xdr:cNvSpPr>
      </xdr:nvSpPr>
      <xdr:spPr>
        <a:xfrm>
          <a:off x="285750" y="6038850"/>
          <a:ext cx="5972175"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cancellations, repurchases, resale and repayment of debt and equity securities for the quarter under review.</a:t>
          </a:r>
        </a:p>
      </xdr:txBody>
    </xdr:sp>
    <xdr:clientData/>
  </xdr:twoCellAnchor>
  <xdr:twoCellAnchor>
    <xdr:from>
      <xdr:col>1</xdr:col>
      <xdr:colOff>0</xdr:colOff>
      <xdr:row>127</xdr:row>
      <xdr:rowOff>0</xdr:rowOff>
    </xdr:from>
    <xdr:to>
      <xdr:col>4</xdr:col>
      <xdr:colOff>1104900</xdr:colOff>
      <xdr:row>127</xdr:row>
      <xdr:rowOff>0</xdr:rowOff>
    </xdr:to>
    <xdr:sp>
      <xdr:nvSpPr>
        <xdr:cNvPr id="14" name="TextBox 21"/>
        <xdr:cNvSpPr txBox="1">
          <a:spLocks noChangeArrowheads="1"/>
        </xdr:cNvSpPr>
      </xdr:nvSpPr>
      <xdr:spPr>
        <a:xfrm>
          <a:off x="276225" y="206121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reserve on consolidation represents the excess of the Group's interest in the fair value of the identifiable assets and liabilities of the wholly owned subsidiaries, Metronic Engineering Sdn Bhd and Metronic Integrated System Sdn Bhd, at the date of acquisition over the cost of acquisition.
The resulting reserve on consolidation was transferred to the consolidated income statement during the quarter under review.</a:t>
          </a:r>
        </a:p>
      </xdr:txBody>
    </xdr:sp>
    <xdr:clientData/>
  </xdr:twoCellAnchor>
  <xdr:twoCellAnchor>
    <xdr:from>
      <xdr:col>1</xdr:col>
      <xdr:colOff>19050</xdr:colOff>
      <xdr:row>69</xdr:row>
      <xdr:rowOff>0</xdr:rowOff>
    </xdr:from>
    <xdr:to>
      <xdr:col>4</xdr:col>
      <xdr:colOff>1076325</xdr:colOff>
      <xdr:row>71</xdr:row>
      <xdr:rowOff>85725</xdr:rowOff>
    </xdr:to>
    <xdr:sp>
      <xdr:nvSpPr>
        <xdr:cNvPr id="15" name="TextBox 24"/>
        <xdr:cNvSpPr txBox="1">
          <a:spLocks noChangeArrowheads="1"/>
        </xdr:cNvSpPr>
      </xdr:nvSpPr>
      <xdr:spPr>
        <a:xfrm>
          <a:off x="295275" y="11220450"/>
          <a:ext cx="5962650" cy="4095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Save as disclosed in Note 22(a), there were no changes in the composition of the Group during the current quarter under review.
</a:t>
          </a:r>
        </a:p>
      </xdr:txBody>
    </xdr:sp>
    <xdr:clientData/>
  </xdr:twoCellAnchor>
  <xdr:twoCellAnchor>
    <xdr:from>
      <xdr:col>1</xdr:col>
      <xdr:colOff>9525</xdr:colOff>
      <xdr:row>49</xdr:row>
      <xdr:rowOff>0</xdr:rowOff>
    </xdr:from>
    <xdr:to>
      <xdr:col>4</xdr:col>
      <xdr:colOff>1076325</xdr:colOff>
      <xdr:row>51</xdr:row>
      <xdr:rowOff>85725</xdr:rowOff>
    </xdr:to>
    <xdr:sp>
      <xdr:nvSpPr>
        <xdr:cNvPr id="16" name="TextBox 30"/>
        <xdr:cNvSpPr txBox="1">
          <a:spLocks noChangeArrowheads="1"/>
        </xdr:cNvSpPr>
      </xdr:nvSpPr>
      <xdr:spPr>
        <a:xfrm>
          <a:off x="285750" y="7981950"/>
          <a:ext cx="5972175" cy="4095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the Group operates principally within one business and one geographical segment, segmental information is not presented.</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6</xdr:col>
      <xdr:colOff>1085850</xdr:colOff>
      <xdr:row>6</xdr:row>
      <xdr:rowOff>66675</xdr:rowOff>
    </xdr:to>
    <xdr:sp>
      <xdr:nvSpPr>
        <xdr:cNvPr id="1" name="TextBox 1"/>
        <xdr:cNvSpPr txBox="1">
          <a:spLocks noChangeArrowheads="1"/>
        </xdr:cNvSpPr>
      </xdr:nvSpPr>
      <xdr:spPr>
        <a:xfrm>
          <a:off x="0" y="657225"/>
          <a:ext cx="6457950" cy="38100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ADDITIONAL INFORMATION PURSUANT TO THE LISTING REQUIREMENTS OF BURSA MALAYSIA SECURITIES BERHAD FOR THE MESDAQ MARKET </a:t>
          </a:r>
        </a:p>
      </xdr:txBody>
    </xdr:sp>
    <xdr:clientData/>
  </xdr:twoCellAnchor>
  <xdr:twoCellAnchor>
    <xdr:from>
      <xdr:col>1</xdr:col>
      <xdr:colOff>9525</xdr:colOff>
      <xdr:row>8</xdr:row>
      <xdr:rowOff>152400</xdr:rowOff>
    </xdr:from>
    <xdr:to>
      <xdr:col>6</xdr:col>
      <xdr:colOff>1076325</xdr:colOff>
      <xdr:row>18</xdr:row>
      <xdr:rowOff>47625</xdr:rowOff>
    </xdr:to>
    <xdr:sp>
      <xdr:nvSpPr>
        <xdr:cNvPr id="2" name="TextBox 2"/>
        <xdr:cNvSpPr txBox="1">
          <a:spLocks noChangeArrowheads="1"/>
        </xdr:cNvSpPr>
      </xdr:nvSpPr>
      <xdr:spPr>
        <a:xfrm>
          <a:off x="285750" y="1447800"/>
          <a:ext cx="6162675" cy="1514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revenue of RM21,439,487 for the current quarter under review is RM18,099,027 lower than the corresponding figure of RM39,538,514 for the previous financial year. 
The Group's profit before tax for the current quarter under review is RM3,244,837, which is RM634,144 lower than the corresponding figure of RM3,887,981 for the previous financial year. 
Despite a 46% drop in revenue, there is only a 16% drop in profit before tax for the current quarter under review as compared to the previous year corresponding quarter. This is mainly due to the improvements in gross profit margin and operating profit during the current financial period.
</a:t>
          </a:r>
        </a:p>
      </xdr:txBody>
    </xdr:sp>
    <xdr:clientData/>
  </xdr:twoCellAnchor>
  <xdr:twoCellAnchor>
    <xdr:from>
      <xdr:col>1</xdr:col>
      <xdr:colOff>9525</xdr:colOff>
      <xdr:row>28</xdr:row>
      <xdr:rowOff>9525</xdr:rowOff>
    </xdr:from>
    <xdr:to>
      <xdr:col>6</xdr:col>
      <xdr:colOff>1076325</xdr:colOff>
      <xdr:row>31</xdr:row>
      <xdr:rowOff>76200</xdr:rowOff>
    </xdr:to>
    <xdr:sp>
      <xdr:nvSpPr>
        <xdr:cNvPr id="3" name="TextBox 4"/>
        <xdr:cNvSpPr txBox="1">
          <a:spLocks noChangeArrowheads="1"/>
        </xdr:cNvSpPr>
      </xdr:nvSpPr>
      <xdr:spPr>
        <a:xfrm>
          <a:off x="285750" y="4543425"/>
          <a:ext cx="6162675" cy="552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Barring any unforeseen circumstances, the Directors believe that the Group should be able to maintain its performance in accordance to expectations for the remaining quarters of the financial year ending 31 December 2005.</a:t>
          </a:r>
        </a:p>
      </xdr:txBody>
    </xdr:sp>
    <xdr:clientData/>
  </xdr:twoCellAnchor>
  <xdr:twoCellAnchor>
    <xdr:from>
      <xdr:col>1</xdr:col>
      <xdr:colOff>9525</xdr:colOff>
      <xdr:row>49</xdr:row>
      <xdr:rowOff>9525</xdr:rowOff>
    </xdr:from>
    <xdr:to>
      <xdr:col>6</xdr:col>
      <xdr:colOff>1076325</xdr:colOff>
      <xdr:row>50</xdr:row>
      <xdr:rowOff>104775</xdr:rowOff>
    </xdr:to>
    <xdr:sp>
      <xdr:nvSpPr>
        <xdr:cNvPr id="4" name="TextBox 7"/>
        <xdr:cNvSpPr txBox="1">
          <a:spLocks noChangeArrowheads="1"/>
        </xdr:cNvSpPr>
      </xdr:nvSpPr>
      <xdr:spPr>
        <a:xfrm>
          <a:off x="285750" y="7962900"/>
          <a:ext cx="6162675" cy="2571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sale of unquoted investments and properties for the current quarter under review.</a:t>
          </a:r>
        </a:p>
      </xdr:txBody>
    </xdr:sp>
    <xdr:clientData/>
  </xdr:twoCellAnchor>
  <xdr:twoCellAnchor>
    <xdr:from>
      <xdr:col>1</xdr:col>
      <xdr:colOff>0</xdr:colOff>
      <xdr:row>76</xdr:row>
      <xdr:rowOff>0</xdr:rowOff>
    </xdr:from>
    <xdr:to>
      <xdr:col>6</xdr:col>
      <xdr:colOff>1066800</xdr:colOff>
      <xdr:row>80</xdr:row>
      <xdr:rowOff>123825</xdr:rowOff>
    </xdr:to>
    <xdr:sp>
      <xdr:nvSpPr>
        <xdr:cNvPr id="5" name="TextBox 9"/>
        <xdr:cNvSpPr txBox="1">
          <a:spLocks noChangeArrowheads="1"/>
        </xdr:cNvSpPr>
      </xdr:nvSpPr>
      <xdr:spPr>
        <a:xfrm>
          <a:off x="276225" y="12344400"/>
          <a:ext cx="6162675" cy="7715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corporate proposals announced but not completed as at the date of this announcement except for the following: 
</a:t>
          </a:r>
          <a:r>
            <a:rPr lang="en-US" cap="none" sz="1000" b="1" i="0" u="none" baseline="0">
              <a:latin typeface="Arial"/>
              <a:ea typeface="Arial"/>
              <a:cs typeface="Arial"/>
            </a:rPr>
            <a:t>Acquisition of a foreign subsidiaries</a:t>
          </a:r>
          <a:r>
            <a:rPr lang="en-US" cap="none" sz="1000" b="0" i="0" u="none" baseline="0">
              <a:latin typeface="Arial"/>
              <a:ea typeface="Arial"/>
              <a:cs typeface="Arial"/>
            </a:rPr>
            <a:t>
</a:t>
          </a:r>
        </a:p>
      </xdr:txBody>
    </xdr:sp>
    <xdr:clientData/>
  </xdr:twoCellAnchor>
  <xdr:twoCellAnchor>
    <xdr:from>
      <xdr:col>0</xdr:col>
      <xdr:colOff>266700</xdr:colOff>
      <xdr:row>121</xdr:row>
      <xdr:rowOff>0</xdr:rowOff>
    </xdr:from>
    <xdr:to>
      <xdr:col>6</xdr:col>
      <xdr:colOff>1066800</xdr:colOff>
      <xdr:row>123</xdr:row>
      <xdr:rowOff>66675</xdr:rowOff>
    </xdr:to>
    <xdr:sp>
      <xdr:nvSpPr>
        <xdr:cNvPr id="6" name="TextBox 10"/>
        <xdr:cNvSpPr txBox="1">
          <a:spLocks noChangeArrowheads="1"/>
        </xdr:cNvSpPr>
      </xdr:nvSpPr>
      <xdr:spPr>
        <a:xfrm>
          <a:off x="266700" y="19335750"/>
          <a:ext cx="6172200" cy="3905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Group had not entered into any contracts involving off balance sheet financial instruments as at the date of this report.
</a:t>
          </a:r>
        </a:p>
      </xdr:txBody>
    </xdr:sp>
    <xdr:clientData/>
  </xdr:twoCellAnchor>
  <xdr:twoCellAnchor>
    <xdr:from>
      <xdr:col>2</xdr:col>
      <xdr:colOff>19050</xdr:colOff>
      <xdr:row>126</xdr:row>
      <xdr:rowOff>9525</xdr:rowOff>
    </xdr:from>
    <xdr:to>
      <xdr:col>6</xdr:col>
      <xdr:colOff>1076325</xdr:colOff>
      <xdr:row>133</xdr:row>
      <xdr:rowOff>95250</xdr:rowOff>
    </xdr:to>
    <xdr:sp>
      <xdr:nvSpPr>
        <xdr:cNvPr id="7" name="TextBox 11"/>
        <xdr:cNvSpPr txBox="1">
          <a:spLocks noChangeArrowheads="1"/>
        </xdr:cNvSpPr>
      </xdr:nvSpPr>
      <xdr:spPr>
        <a:xfrm>
          <a:off x="542925" y="20154900"/>
          <a:ext cx="5905500" cy="12192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MESB</a:t>
          </a:r>
          <a:r>
            <a:rPr lang="en-US" cap="none" sz="1000" b="0" i="0" u="none" baseline="0">
              <a:latin typeface="Arial"/>
              <a:ea typeface="Arial"/>
              <a:cs typeface="Arial"/>
            </a:rPr>
            <a:t> had on 26 September 2003 vide Civil Suit No MT3-22-833-2003 made a claim against United Engineers (Malaysia) Bhd ("UEM") for RM939,365.14 being the non-settlement of the third payment for the provision of BAS Control System for Telekom Malaysia Berhad Headquarters Project pursuant to an agreement between MESB and UEM dated 2 May 2002. The Defendant had filed its defence on 16 January 2004. MESB had filed its reply to the defence on 29 January 2004. The suit came up for 1st Pre-Trial Case Management on 1</a:t>
          </a:r>
          <a:r>
            <a:rPr lang="en-US" cap="none" sz="1000" b="0" i="0" u="none" baseline="0">
              <a:latin typeface="Arial"/>
              <a:ea typeface="Arial"/>
              <a:cs typeface="Arial"/>
            </a:rPr>
            <a:t> February 2005 and the High Court has fixed 28</a:t>
          </a:r>
          <a:r>
            <a:rPr lang="en-US" cap="none" sz="1000" b="0" i="0" u="none" baseline="0">
              <a:solidFill>
                <a:srgbClr val="0000FF"/>
              </a:solidFill>
              <a:latin typeface="Arial"/>
              <a:ea typeface="Arial"/>
              <a:cs typeface="Arial"/>
            </a:rPr>
            <a:t> </a:t>
          </a:r>
          <a:r>
            <a:rPr lang="en-US" cap="none" sz="1000" b="0" i="0" u="none" baseline="0">
              <a:latin typeface="Arial"/>
              <a:ea typeface="Arial"/>
              <a:cs typeface="Arial"/>
            </a:rPr>
            <a:t>September 2005 as the next management date.</a:t>
          </a:r>
        </a:p>
      </xdr:txBody>
    </xdr:sp>
    <xdr:clientData/>
  </xdr:twoCellAnchor>
  <xdr:twoCellAnchor>
    <xdr:from>
      <xdr:col>2</xdr:col>
      <xdr:colOff>28575</xdr:colOff>
      <xdr:row>147</xdr:row>
      <xdr:rowOff>9525</xdr:rowOff>
    </xdr:from>
    <xdr:to>
      <xdr:col>6</xdr:col>
      <xdr:colOff>1076325</xdr:colOff>
      <xdr:row>151</xdr:row>
      <xdr:rowOff>104775</xdr:rowOff>
    </xdr:to>
    <xdr:sp>
      <xdr:nvSpPr>
        <xdr:cNvPr id="8" name="TextBox 12"/>
        <xdr:cNvSpPr txBox="1">
          <a:spLocks noChangeArrowheads="1"/>
        </xdr:cNvSpPr>
      </xdr:nvSpPr>
      <xdr:spPr>
        <a:xfrm>
          <a:off x="552450" y="23555325"/>
          <a:ext cx="5895975" cy="742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 final dividend of 3% less 28% tax, amounting to RM612,447.19 in respect of the financial year ended 31 December 2004, had been approved by shareholders in the Annual General Meeting held on 15 June 2005 and was paid by the Company on 29 July 2005 to all holders of ordinary shares whose names appeared in the Record of Depositors at the close of business on 30 June 2005.
</a:t>
          </a:r>
        </a:p>
      </xdr:txBody>
    </xdr:sp>
    <xdr:clientData/>
  </xdr:twoCellAnchor>
  <xdr:twoCellAnchor>
    <xdr:from>
      <xdr:col>1</xdr:col>
      <xdr:colOff>9525</xdr:colOff>
      <xdr:row>171</xdr:row>
      <xdr:rowOff>9525</xdr:rowOff>
    </xdr:from>
    <xdr:to>
      <xdr:col>6</xdr:col>
      <xdr:colOff>1066800</xdr:colOff>
      <xdr:row>174</xdr:row>
      <xdr:rowOff>0</xdr:rowOff>
    </xdr:to>
    <xdr:sp>
      <xdr:nvSpPr>
        <xdr:cNvPr id="9" name="TextBox 13"/>
        <xdr:cNvSpPr txBox="1">
          <a:spLocks noChangeArrowheads="1"/>
        </xdr:cNvSpPr>
      </xdr:nvSpPr>
      <xdr:spPr>
        <a:xfrm>
          <a:off x="285750" y="27441525"/>
          <a:ext cx="6153150" cy="476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statements were authorised for issue by the Board of Directors in accordance with a resolution of the directors on 30 August 2005.</a:t>
          </a:r>
        </a:p>
      </xdr:txBody>
    </xdr:sp>
    <xdr:clientData/>
  </xdr:twoCellAnchor>
  <xdr:twoCellAnchor>
    <xdr:from>
      <xdr:col>1</xdr:col>
      <xdr:colOff>9525</xdr:colOff>
      <xdr:row>44</xdr:row>
      <xdr:rowOff>9525</xdr:rowOff>
    </xdr:from>
    <xdr:to>
      <xdr:col>6</xdr:col>
      <xdr:colOff>1085850</xdr:colOff>
      <xdr:row>46</xdr:row>
      <xdr:rowOff>38100</xdr:rowOff>
    </xdr:to>
    <xdr:sp>
      <xdr:nvSpPr>
        <xdr:cNvPr id="10" name="TextBox 14"/>
        <xdr:cNvSpPr txBox="1">
          <a:spLocks noChangeArrowheads="1"/>
        </xdr:cNvSpPr>
      </xdr:nvSpPr>
      <xdr:spPr>
        <a:xfrm>
          <a:off x="285750" y="7153275"/>
          <a:ext cx="6172200" cy="352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effective tax rates for the periods presented above are higher than the statutory tax rate principally due to certain expenses which are not deductible for tax proposes.</a:t>
          </a:r>
        </a:p>
      </xdr:txBody>
    </xdr:sp>
    <xdr:clientData/>
  </xdr:twoCellAnchor>
  <xdr:twoCellAnchor>
    <xdr:from>
      <xdr:col>1</xdr:col>
      <xdr:colOff>9525</xdr:colOff>
      <xdr:row>93</xdr:row>
      <xdr:rowOff>0</xdr:rowOff>
    </xdr:from>
    <xdr:to>
      <xdr:col>6</xdr:col>
      <xdr:colOff>1057275</xdr:colOff>
      <xdr:row>96</xdr:row>
      <xdr:rowOff>66675</xdr:rowOff>
    </xdr:to>
    <xdr:sp>
      <xdr:nvSpPr>
        <xdr:cNvPr id="11" name="TextBox 15"/>
        <xdr:cNvSpPr txBox="1">
          <a:spLocks noChangeArrowheads="1"/>
        </xdr:cNvSpPr>
      </xdr:nvSpPr>
      <xdr:spPr>
        <a:xfrm>
          <a:off x="285750" y="15097125"/>
          <a:ext cx="6143625" cy="552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at the date of this report, the proceeds arising from the public issue of 71,000,000 new ordinary shares of 10 sen each pursuant to the listing of the Company on the MESDAQ Market of Bursa Securities amounting to RM14.91 million were utilised as follows:
</a:t>
          </a:r>
        </a:p>
      </xdr:txBody>
    </xdr:sp>
    <xdr:clientData/>
  </xdr:twoCellAnchor>
  <xdr:twoCellAnchor>
    <xdr:from>
      <xdr:col>1</xdr:col>
      <xdr:colOff>9525</xdr:colOff>
      <xdr:row>34</xdr:row>
      <xdr:rowOff>9525</xdr:rowOff>
    </xdr:from>
    <xdr:to>
      <xdr:col>6</xdr:col>
      <xdr:colOff>1066800</xdr:colOff>
      <xdr:row>35</xdr:row>
      <xdr:rowOff>95250</xdr:rowOff>
    </xdr:to>
    <xdr:sp>
      <xdr:nvSpPr>
        <xdr:cNvPr id="12" name="TextBox 16"/>
        <xdr:cNvSpPr txBox="1">
          <a:spLocks noChangeArrowheads="1"/>
        </xdr:cNvSpPr>
      </xdr:nvSpPr>
      <xdr:spPr>
        <a:xfrm>
          <a:off x="285750" y="5514975"/>
          <a:ext cx="6153150" cy="247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 applicable as no profit forecast was published by the Group. </a:t>
          </a:r>
        </a:p>
      </xdr:txBody>
    </xdr:sp>
    <xdr:clientData/>
  </xdr:twoCellAnchor>
  <xdr:twoCellAnchor>
    <xdr:from>
      <xdr:col>1</xdr:col>
      <xdr:colOff>9525</xdr:colOff>
      <xdr:row>22</xdr:row>
      <xdr:rowOff>9525</xdr:rowOff>
    </xdr:from>
    <xdr:to>
      <xdr:col>6</xdr:col>
      <xdr:colOff>1085850</xdr:colOff>
      <xdr:row>25</xdr:row>
      <xdr:rowOff>76200</xdr:rowOff>
    </xdr:to>
    <xdr:sp>
      <xdr:nvSpPr>
        <xdr:cNvPr id="13" name="TextBox 17"/>
        <xdr:cNvSpPr txBox="1">
          <a:spLocks noChangeArrowheads="1"/>
        </xdr:cNvSpPr>
      </xdr:nvSpPr>
      <xdr:spPr>
        <a:xfrm>
          <a:off x="285750" y="3571875"/>
          <a:ext cx="6172200" cy="552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profit before taxation for the current quarter ended 30 June 2005 of RM3,244,837 represents an increase of RM145,879 or 5% from the previous quarter ended 31 March 2005 of RM3,098,958. This is in line with the slight improvement of revenue as compared with the preceding quarter. </a:t>
          </a:r>
        </a:p>
      </xdr:txBody>
    </xdr:sp>
    <xdr:clientData/>
  </xdr:twoCellAnchor>
  <xdr:twoCellAnchor>
    <xdr:from>
      <xdr:col>1</xdr:col>
      <xdr:colOff>0</xdr:colOff>
      <xdr:row>90</xdr:row>
      <xdr:rowOff>0</xdr:rowOff>
    </xdr:from>
    <xdr:to>
      <xdr:col>6</xdr:col>
      <xdr:colOff>1095375</xdr:colOff>
      <xdr:row>90</xdr:row>
      <xdr:rowOff>0</xdr:rowOff>
    </xdr:to>
    <xdr:sp>
      <xdr:nvSpPr>
        <xdr:cNvPr id="14" name="TextBox 18"/>
        <xdr:cNvSpPr txBox="1">
          <a:spLocks noChangeArrowheads="1"/>
        </xdr:cNvSpPr>
      </xdr:nvSpPr>
      <xdr:spPr>
        <a:xfrm>
          <a:off x="276225" y="14611350"/>
          <a:ext cx="6191250" cy="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Incorporation of a foreign subsidiary
</a:t>
          </a:r>
          <a:r>
            <a:rPr lang="en-US" cap="none" sz="1000" b="0" i="0" u="none" baseline="0">
              <a:latin typeface="Arial"/>
              <a:ea typeface="Arial"/>
              <a:cs typeface="Arial"/>
            </a:rPr>
            <a:t>
On 31 January 2005, the Company announced the incorporation of a wholly owned foreign subsidiary, Metronic Microsystem (Beijing) Company Limited on 15 January 2005 in the People's Republic of China (PRC) with a total registered capital of USD1,250,000 via a subscription of 1,250,000 shares of USD1.00 each. Approval from Bank Negara Malaysia under ECM 9 was obtained on 21 February 2005.
As at the date of this report, the Company has yet to remit fund to the PRC for the aforesaid investment. </a:t>
          </a:r>
        </a:p>
      </xdr:txBody>
    </xdr:sp>
    <xdr:clientData/>
  </xdr:twoCellAnchor>
  <xdr:twoCellAnchor>
    <xdr:from>
      <xdr:col>1</xdr:col>
      <xdr:colOff>9525</xdr:colOff>
      <xdr:row>124</xdr:row>
      <xdr:rowOff>0</xdr:rowOff>
    </xdr:from>
    <xdr:to>
      <xdr:col>6</xdr:col>
      <xdr:colOff>1095375</xdr:colOff>
      <xdr:row>124</xdr:row>
      <xdr:rowOff>0</xdr:rowOff>
    </xdr:to>
    <xdr:sp>
      <xdr:nvSpPr>
        <xdr:cNvPr id="15" name="TextBox 19"/>
        <xdr:cNvSpPr txBox="1">
          <a:spLocks noChangeArrowheads="1"/>
        </xdr:cNvSpPr>
      </xdr:nvSpPr>
      <xdr:spPr>
        <a:xfrm>
          <a:off x="285750" y="19821525"/>
          <a:ext cx="6181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are minimal credit and market risks posed by the above off balance sheet financial instrument as the forward foreign exchange contract was entered into with a reputable financial institution. 
The Group uses forward foreign exchange contracts to hedge its exposures to fluctuations in foreign exchange rates with respect to its committed purchases denominated in foreign currencies. The forward foreign exchange contracts are not recognised in the financial statement on inception. The hedged purchases transactions are recorded in the books at the contracted rates. Other exchange gains or losses arising from the contracts are recognised in the income statement upon maturity.</a:t>
          </a:r>
        </a:p>
      </xdr:txBody>
    </xdr:sp>
    <xdr:clientData/>
  </xdr:twoCellAnchor>
  <xdr:twoCellAnchor>
    <xdr:from>
      <xdr:col>2</xdr:col>
      <xdr:colOff>28575</xdr:colOff>
      <xdr:row>134</xdr:row>
      <xdr:rowOff>9525</xdr:rowOff>
    </xdr:from>
    <xdr:to>
      <xdr:col>6</xdr:col>
      <xdr:colOff>1076325</xdr:colOff>
      <xdr:row>144</xdr:row>
      <xdr:rowOff>28575</xdr:rowOff>
    </xdr:to>
    <xdr:sp>
      <xdr:nvSpPr>
        <xdr:cNvPr id="16" name="TextBox 30"/>
        <xdr:cNvSpPr txBox="1">
          <a:spLocks noChangeArrowheads="1"/>
        </xdr:cNvSpPr>
      </xdr:nvSpPr>
      <xdr:spPr>
        <a:xfrm>
          <a:off x="552450" y="21450300"/>
          <a:ext cx="5895975" cy="16383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Further to the letter of demand as disclosed during the previous quarter ended 31 March 2005, MESB had, through its solicitors served a Section 218 Notice dated 21 June 2005 on Ireka Engineering &amp; Construction Sdn Bhd (“Ireka”) for the outstanding sum of RM1,533,676.74 for the provision of Building Security System – Card Access &amp; Management System ("BSS-CAMS") for the General Office Area and Common Facilities of Government Buildings at Lot 4G3 &amp; 4G4, Precinct 4 (Phase 2) at the Federal Government administrative Centre in Putrajaya. After the discussions between both parties which were carried out on 24 June 2005 and 29 June 2005, Ireka agreed to settle the outstanding sum of RM2,528,777.39 for the provision of both BSS-CAMS and Building Control System ("BCS") by issuing MESB nine (9) post dated cheques each over a period of nine (9) months. As at the date of this report, MESB had received the post dated cheques as agreed by Ireka.</a:t>
          </a:r>
        </a:p>
      </xdr:txBody>
    </xdr:sp>
    <xdr:clientData/>
  </xdr:twoCellAnchor>
  <xdr:twoCellAnchor>
    <xdr:from>
      <xdr:col>0</xdr:col>
      <xdr:colOff>266700</xdr:colOff>
      <xdr:row>81</xdr:row>
      <xdr:rowOff>28575</xdr:rowOff>
    </xdr:from>
    <xdr:to>
      <xdr:col>6</xdr:col>
      <xdr:colOff>1076325</xdr:colOff>
      <xdr:row>90</xdr:row>
      <xdr:rowOff>95250</xdr:rowOff>
    </xdr:to>
    <xdr:sp>
      <xdr:nvSpPr>
        <xdr:cNvPr id="17" name="TextBox 31"/>
        <xdr:cNvSpPr txBox="1">
          <a:spLocks noChangeArrowheads="1"/>
        </xdr:cNvSpPr>
      </xdr:nvSpPr>
      <xdr:spPr>
        <a:xfrm>
          <a:off x="266700" y="13182600"/>
          <a:ext cx="6181725" cy="1524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Pursuant to the Memorandum of Understanding dated 7 March 2003 and the disclosure in the Company's Prospectus dated 30 April 2004, Metronic Engineering Sdn Bhd ("MESB"), a wholly-owned subsidiary of the Company, had, on 13 July 2004, entered into a conditional Acquisition of Shares and Shareholders Agreement with Infocon Holdings (S) Pte Ltd (“ISPL”) whereby MESB agreed to purchase 51% of shares in Infocon (Beijing) Environment Control Technology Company Limited (“IBEC”), a subsidiary of ISPL for a cash consideration of USD300,000. Approval from Bank Negara Malaysia under ECM 9 had been obtained on 23 July 2004.
As at the date of this report, the acquisition is pending balance payment of USD210,000 and  the transfer of shares from ISPL to MESB. 
</a:t>
          </a:r>
        </a:p>
      </xdr:txBody>
    </xdr:sp>
    <xdr:clientData/>
  </xdr:twoCellAnchor>
  <xdr:twoCellAnchor>
    <xdr:from>
      <xdr:col>2</xdr:col>
      <xdr:colOff>28575</xdr:colOff>
      <xdr:row>152</xdr:row>
      <xdr:rowOff>9525</xdr:rowOff>
    </xdr:from>
    <xdr:to>
      <xdr:col>6</xdr:col>
      <xdr:colOff>1076325</xdr:colOff>
      <xdr:row>156</xdr:row>
      <xdr:rowOff>57150</xdr:rowOff>
    </xdr:to>
    <xdr:sp>
      <xdr:nvSpPr>
        <xdr:cNvPr id="18" name="TextBox 41"/>
        <xdr:cNvSpPr txBox="1">
          <a:spLocks noChangeArrowheads="1"/>
        </xdr:cNvSpPr>
      </xdr:nvSpPr>
      <xdr:spPr>
        <a:xfrm>
          <a:off x="552450" y="24364950"/>
          <a:ext cx="5895975" cy="695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An interim dividend of 3% less 28% tax, amounting to RM612,447.19 in respect of the financial year ending 31 December 2005 has been declared on 30 August 2005 and will be paid by the Company on 30 September 2005 to all holders of ordinary shares whose names appear in the Record of Depositors at the close of business on 20 September 2005.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0:H18"/>
  <sheetViews>
    <sheetView zoomScaleSheetLayoutView="100" workbookViewId="0" topLeftCell="A1">
      <selection activeCell="B4" sqref="B4"/>
    </sheetView>
  </sheetViews>
  <sheetFormatPr defaultColWidth="9.140625" defaultRowHeight="12.75"/>
  <cols>
    <col min="1" max="1" width="9.28125" style="0" bestFit="1" customWidth="1"/>
  </cols>
  <sheetData>
    <row r="10" spans="2:8" ht="23.25">
      <c r="B10" s="104" t="s">
        <v>115</v>
      </c>
      <c r="C10" s="104"/>
      <c r="D10" s="104"/>
      <c r="E10" s="104"/>
      <c r="F10" s="104"/>
      <c r="G10" s="104"/>
      <c r="H10" s="104"/>
    </row>
    <row r="11" spans="2:8" ht="15" customHeight="1">
      <c r="B11" s="105" t="s">
        <v>116</v>
      </c>
      <c r="C11" s="105"/>
      <c r="D11" s="105"/>
      <c r="E11" s="105"/>
      <c r="F11" s="105"/>
      <c r="G11" s="105"/>
      <c r="H11" s="105"/>
    </row>
    <row r="12" spans="2:8" ht="15" customHeight="1">
      <c r="B12" s="105" t="s">
        <v>117</v>
      </c>
      <c r="C12" s="105"/>
      <c r="D12" s="105"/>
      <c r="E12" s="105"/>
      <c r="F12" s="105"/>
      <c r="G12" s="105"/>
      <c r="H12" s="105"/>
    </row>
    <row r="13" ht="20.25">
      <c r="B13" s="59"/>
    </row>
    <row r="14" spans="2:8" s="60" customFormat="1" ht="18">
      <c r="B14" s="102" t="s">
        <v>119</v>
      </c>
      <c r="C14" s="102"/>
      <c r="D14" s="102"/>
      <c r="E14" s="102"/>
      <c r="F14" s="102"/>
      <c r="G14" s="102"/>
      <c r="H14" s="102"/>
    </row>
    <row r="15" s="60" customFormat="1" ht="18">
      <c r="B15" s="61"/>
    </row>
    <row r="16" spans="2:8" s="60" customFormat="1" ht="18">
      <c r="B16" s="102" t="s">
        <v>145</v>
      </c>
      <c r="C16" s="102"/>
      <c r="D16" s="102"/>
      <c r="E16" s="102"/>
      <c r="F16" s="102"/>
      <c r="G16" s="102"/>
      <c r="H16" s="102"/>
    </row>
    <row r="17" s="60" customFormat="1" ht="18">
      <c r="B17" s="61"/>
    </row>
    <row r="18" spans="2:8" s="60" customFormat="1" ht="18">
      <c r="B18" s="103" t="s">
        <v>185</v>
      </c>
      <c r="C18" s="103"/>
      <c r="D18" s="103"/>
      <c r="E18" s="103"/>
      <c r="F18" s="103"/>
      <c r="G18" s="103"/>
      <c r="H18" s="103"/>
    </row>
  </sheetData>
  <mergeCells count="6">
    <mergeCell ref="B16:H16"/>
    <mergeCell ref="B18:H18"/>
    <mergeCell ref="B10:H10"/>
    <mergeCell ref="B11:H11"/>
    <mergeCell ref="B12:H12"/>
    <mergeCell ref="B14:H14"/>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61"/>
  <sheetViews>
    <sheetView view="pageBreakPreview" zoomScaleSheetLayoutView="100" workbookViewId="0" topLeftCell="A1">
      <selection activeCell="B16" sqref="B16"/>
    </sheetView>
  </sheetViews>
  <sheetFormatPr defaultColWidth="9.140625" defaultRowHeight="12.75"/>
  <cols>
    <col min="1" max="1" width="10.28125" style="2" customWidth="1"/>
    <col min="2" max="2" width="27.140625" style="2" customWidth="1"/>
    <col min="3" max="3" width="8.7109375" style="36" customWidth="1"/>
    <col min="4" max="5" width="13.7109375" style="3" customWidth="1"/>
    <col min="6" max="6" width="1.57421875" style="3" customWidth="1"/>
    <col min="7" max="7" width="13.7109375" style="3" customWidth="1"/>
    <col min="8" max="8" width="13.421875" style="3" customWidth="1"/>
    <col min="9" max="16384" width="9.140625" style="2" customWidth="1"/>
  </cols>
  <sheetData>
    <row r="1" ht="12.75">
      <c r="A1" s="1" t="s">
        <v>0</v>
      </c>
    </row>
    <row r="2" ht="12.75">
      <c r="A2" s="2" t="s">
        <v>1</v>
      </c>
    </row>
    <row r="4" spans="1:8" s="1" customFormat="1" ht="12.75">
      <c r="A4" s="1" t="s">
        <v>2</v>
      </c>
      <c r="C4" s="54"/>
      <c r="D4" s="4"/>
      <c r="E4" s="4"/>
      <c r="F4" s="4"/>
      <c r="G4" s="4"/>
      <c r="H4" s="4"/>
    </row>
    <row r="5" spans="1:8" s="1" customFormat="1" ht="12.75">
      <c r="A5" s="1" t="s">
        <v>187</v>
      </c>
      <c r="C5" s="54"/>
      <c r="D5" s="4"/>
      <c r="E5" s="4"/>
      <c r="F5" s="4"/>
      <c r="G5" s="4"/>
      <c r="H5" s="4"/>
    </row>
    <row r="6" spans="1:5" ht="12.75">
      <c r="A6" s="2" t="s">
        <v>3</v>
      </c>
      <c r="E6" s="92"/>
    </row>
    <row r="8" spans="4:8" ht="12.75">
      <c r="D8" s="106" t="s">
        <v>170</v>
      </c>
      <c r="E8" s="106"/>
      <c r="F8" s="5"/>
      <c r="G8" s="106" t="s">
        <v>152</v>
      </c>
      <c r="H8" s="106"/>
    </row>
    <row r="9" spans="3:8" ht="12.75">
      <c r="C9" s="36" t="s">
        <v>72</v>
      </c>
      <c r="D9" s="5" t="s">
        <v>182</v>
      </c>
      <c r="E9" s="5" t="s">
        <v>183</v>
      </c>
      <c r="F9" s="5"/>
      <c r="G9" s="5" t="s">
        <v>182</v>
      </c>
      <c r="H9" s="5" t="s">
        <v>158</v>
      </c>
    </row>
    <row r="10" spans="4:8" ht="12.75">
      <c r="D10" s="5"/>
      <c r="E10" s="5"/>
      <c r="F10" s="5"/>
      <c r="G10" s="72"/>
      <c r="H10" s="5" t="s">
        <v>183</v>
      </c>
    </row>
    <row r="11" spans="4:8" ht="12.75">
      <c r="D11" s="5" t="s">
        <v>37</v>
      </c>
      <c r="E11" s="5" t="s">
        <v>37</v>
      </c>
      <c r="F11" s="5"/>
      <c r="G11" s="5" t="s">
        <v>37</v>
      </c>
      <c r="H11" s="5" t="s">
        <v>37</v>
      </c>
    </row>
    <row r="12" spans="4:8" ht="12.75">
      <c r="D12" s="5"/>
      <c r="E12" s="5"/>
      <c r="F12" s="5"/>
      <c r="G12" s="5"/>
      <c r="H12" s="5"/>
    </row>
    <row r="13" spans="1:8" ht="12.75">
      <c r="A13" s="2" t="s">
        <v>4</v>
      </c>
      <c r="D13" s="3">
        <f>42446026.21-21006539.22</f>
        <v>21439486.990000002</v>
      </c>
      <c r="E13" s="3">
        <v>39538514</v>
      </c>
      <c r="G13" s="3">
        <v>42446026</v>
      </c>
      <c r="H13" s="3">
        <v>45741296</v>
      </c>
    </row>
    <row r="15" spans="1:8" ht="12.75">
      <c r="A15" s="2" t="s">
        <v>5</v>
      </c>
      <c r="D15" s="6">
        <f>-30537294.23+14813620.52</f>
        <v>-15723673.71</v>
      </c>
      <c r="E15" s="6">
        <v>-32765010</v>
      </c>
      <c r="G15" s="6">
        <v>-30537294</v>
      </c>
      <c r="H15" s="6">
        <v>-37770482</v>
      </c>
    </row>
    <row r="17" spans="1:8" ht="12.75">
      <c r="A17" s="2" t="s">
        <v>6</v>
      </c>
      <c r="D17" s="3">
        <f>SUM(D13:D15)</f>
        <v>5715813.280000001</v>
      </c>
      <c r="E17" s="3">
        <f>SUM(E13:E15)</f>
        <v>6773504</v>
      </c>
      <c r="G17" s="3">
        <f>SUM(G13:G15)</f>
        <v>11908732</v>
      </c>
      <c r="H17" s="3">
        <f>SUM(H13:H15)</f>
        <v>7970814</v>
      </c>
    </row>
    <row r="19" spans="1:8" ht="12.75">
      <c r="A19" s="2" t="s">
        <v>7</v>
      </c>
      <c r="D19" s="3">
        <f>107100-52400</f>
        <v>54700</v>
      </c>
      <c r="E19" s="3">
        <v>63600</v>
      </c>
      <c r="G19" s="3">
        <v>107100</v>
      </c>
      <c r="H19" s="3">
        <v>81430</v>
      </c>
    </row>
    <row r="20" spans="4:8" ht="12.75">
      <c r="D20" s="10"/>
      <c r="E20" s="10"/>
      <c r="F20" s="10"/>
      <c r="G20" s="10"/>
      <c r="H20" s="10"/>
    </row>
    <row r="21" spans="1:8" ht="12.75">
      <c r="A21" s="2" t="s">
        <v>14</v>
      </c>
      <c r="D21" s="6">
        <f>-(-2907292.44-291444.97+5186976.1+560222.52)</f>
        <v>-2548461.2099999995</v>
      </c>
      <c r="E21" s="6">
        <v>-2883475</v>
      </c>
      <c r="G21" s="6">
        <f>-5186976.1-560222.52</f>
        <v>-5747198.619999999</v>
      </c>
      <c r="H21" s="6">
        <v>-3432977</v>
      </c>
    </row>
    <row r="23" spans="1:8" ht="12.75">
      <c r="A23" s="2" t="s">
        <v>8</v>
      </c>
      <c r="D23" s="3">
        <f>SUM(D17:D22)</f>
        <v>3222052.0700000017</v>
      </c>
      <c r="E23" s="3">
        <f>SUM(E17:E22)</f>
        <v>3953629</v>
      </c>
      <c r="G23" s="3">
        <f>SUM(G17:G22)</f>
        <v>6268633.380000001</v>
      </c>
      <c r="H23" s="3">
        <f>SUM(H17:H22)</f>
        <v>4619267</v>
      </c>
    </row>
    <row r="25" spans="1:8" ht="12.75">
      <c r="A25" s="2" t="s">
        <v>64</v>
      </c>
      <c r="D25" s="3">
        <f>-5709.29+3836.3</f>
        <v>-1872.9899999999998</v>
      </c>
      <c r="E25" s="3">
        <v>-94154</v>
      </c>
      <c r="G25" s="3">
        <v>-5709</v>
      </c>
      <c r="H25" s="3">
        <v>-107166</v>
      </c>
    </row>
    <row r="26" spans="4:7" ht="12.75">
      <c r="D26" s="10"/>
      <c r="F26" s="10"/>
      <c r="G26" s="10"/>
    </row>
    <row r="27" spans="1:8" ht="12.75">
      <c r="A27" s="2" t="s">
        <v>9</v>
      </c>
      <c r="D27" s="6">
        <f>80871.41-56213.23</f>
        <v>24658.18</v>
      </c>
      <c r="E27" s="6">
        <v>28506</v>
      </c>
      <c r="F27" s="10"/>
      <c r="G27" s="6">
        <v>80871.41</v>
      </c>
      <c r="H27" s="6">
        <v>33437</v>
      </c>
    </row>
    <row r="29" spans="1:8" ht="12.75">
      <c r="A29" s="2" t="s">
        <v>10</v>
      </c>
      <c r="D29" s="3">
        <f>SUM(D23:D28)</f>
        <v>3244837.2600000016</v>
      </c>
      <c r="E29" s="3">
        <f>SUM(E23:E28)</f>
        <v>3887981</v>
      </c>
      <c r="G29" s="3">
        <f>SUM(G23:G28)</f>
        <v>6343795.790000001</v>
      </c>
      <c r="H29" s="3">
        <f>SUM(H23:H28)</f>
        <v>4545538</v>
      </c>
    </row>
    <row r="31" spans="1:8" ht="12.75">
      <c r="A31" s="2" t="s">
        <v>11</v>
      </c>
      <c r="C31" s="36">
        <v>19</v>
      </c>
      <c r="D31" s="6">
        <f>229000-2157600-175000+1184200</f>
        <v>-919400</v>
      </c>
      <c r="E31" s="6">
        <v>-1201800</v>
      </c>
      <c r="G31" s="6">
        <f>229000-2157600</f>
        <v>-1928600</v>
      </c>
      <c r="H31" s="6">
        <v>-1423800</v>
      </c>
    </row>
    <row r="33" spans="1:8" ht="13.5" thickBot="1">
      <c r="A33" s="2" t="s">
        <v>12</v>
      </c>
      <c r="D33" s="7">
        <f>SUM(D29:D32)</f>
        <v>2325437.2600000016</v>
      </c>
      <c r="E33" s="7">
        <f>SUM(E29:E32)</f>
        <v>2686181</v>
      </c>
      <c r="G33" s="7">
        <f>SUM(G29:G32)</f>
        <v>4415195.790000001</v>
      </c>
      <c r="H33" s="7">
        <f>SUM(H29:H32)</f>
        <v>3121738</v>
      </c>
    </row>
    <row r="34" ht="13.5" thickTop="1"/>
    <row r="35" ht="12.75" hidden="1"/>
    <row r="36" spans="1:10" ht="12.75" hidden="1">
      <c r="A36" s="33" t="s">
        <v>63</v>
      </c>
      <c r="D36" s="3">
        <v>283540000</v>
      </c>
      <c r="G36" s="3">
        <v>283540000</v>
      </c>
      <c r="J36" s="2" t="s">
        <v>161</v>
      </c>
    </row>
    <row r="37" ht="12.75" hidden="1">
      <c r="A37" s="33"/>
    </row>
    <row r="38" spans="1:8" ht="12.75">
      <c r="A38" s="2" t="s">
        <v>15</v>
      </c>
      <c r="D38" s="95"/>
      <c r="G38" s="5"/>
      <c r="H38" s="5"/>
    </row>
    <row r="39" spans="2:8" ht="12.75">
      <c r="B39" s="2" t="s">
        <v>73</v>
      </c>
      <c r="D39" s="95">
        <f>D33/D36*100</f>
        <v>0.8201443394230098</v>
      </c>
      <c r="E39" s="95">
        <v>1.95</v>
      </c>
      <c r="G39" s="93">
        <f>G33/G36*100</f>
        <v>1.5571685793891519</v>
      </c>
      <c r="H39" s="93">
        <v>2.27</v>
      </c>
    </row>
    <row r="40" spans="2:8" ht="12.75">
      <c r="B40" s="2" t="s">
        <v>74</v>
      </c>
      <c r="D40" s="95">
        <f>D39</f>
        <v>0.8201443394230098</v>
      </c>
      <c r="E40" s="95">
        <v>1.95</v>
      </c>
      <c r="G40" s="93">
        <f>G39</f>
        <v>1.5571685793891519</v>
      </c>
      <c r="H40" s="93">
        <v>2.27</v>
      </c>
    </row>
    <row r="41" spans="2:8" ht="12.75">
      <c r="B41" s="25"/>
      <c r="C41" s="46"/>
      <c r="D41" s="10"/>
      <c r="E41" s="10"/>
      <c r="G41" s="5"/>
      <c r="H41" s="5"/>
    </row>
    <row r="42" spans="2:8" ht="12.75">
      <c r="B42" s="25"/>
      <c r="C42" s="46"/>
      <c r="D42" s="10"/>
      <c r="E42" s="10"/>
      <c r="G42" s="5"/>
      <c r="H42" s="5"/>
    </row>
    <row r="43" spans="2:8" ht="12.75">
      <c r="B43" s="25"/>
      <c r="C43" s="46"/>
      <c r="D43" s="10"/>
      <c r="E43" s="10"/>
      <c r="G43" s="5"/>
      <c r="H43" s="5"/>
    </row>
    <row r="44" spans="2:8" ht="12.75">
      <c r="B44" s="25"/>
      <c r="C44" s="46"/>
      <c r="D44" s="10"/>
      <c r="E44" s="10"/>
      <c r="G44" s="5"/>
      <c r="H44" s="5"/>
    </row>
    <row r="45" spans="2:8" ht="12.75">
      <c r="B45" s="25"/>
      <c r="C45" s="46"/>
      <c r="D45" s="10"/>
      <c r="E45" s="10"/>
      <c r="G45" s="5"/>
      <c r="H45" s="5"/>
    </row>
    <row r="46" spans="2:8" ht="12.75">
      <c r="B46" s="25"/>
      <c r="C46" s="46"/>
      <c r="D46" s="10"/>
      <c r="E46" s="10"/>
      <c r="G46" s="5"/>
      <c r="H46" s="5"/>
    </row>
    <row r="47" spans="2:8" ht="12.75">
      <c r="B47" s="25"/>
      <c r="C47" s="46"/>
      <c r="D47" s="10"/>
      <c r="E47" s="43"/>
      <c r="G47" s="5"/>
      <c r="H47" s="5"/>
    </row>
    <row r="48" spans="7:8" ht="12.75">
      <c r="G48" s="5"/>
      <c r="H48" s="5"/>
    </row>
    <row r="49" spans="7:8" ht="12.75">
      <c r="G49" s="5"/>
      <c r="H49" s="5"/>
    </row>
    <row r="50" spans="7:8" ht="12.75">
      <c r="G50" s="5"/>
      <c r="H50" s="5"/>
    </row>
    <row r="51" spans="7:8" ht="12.75">
      <c r="G51" s="5"/>
      <c r="H51" s="5"/>
    </row>
    <row r="52" spans="7:8" ht="12.75">
      <c r="G52" s="5"/>
      <c r="H52" s="5"/>
    </row>
    <row r="53" spans="7:8" ht="12.75">
      <c r="G53" s="5"/>
      <c r="H53" s="5"/>
    </row>
    <row r="54" spans="7:8" ht="12.75">
      <c r="G54" s="5"/>
      <c r="H54" s="5"/>
    </row>
    <row r="55" spans="7:8" ht="12.75">
      <c r="G55" s="5"/>
      <c r="H55" s="5"/>
    </row>
    <row r="56" spans="7:8" ht="12.75">
      <c r="G56" s="5"/>
      <c r="H56" s="5"/>
    </row>
    <row r="57" spans="7:8" ht="12.75">
      <c r="G57" s="5"/>
      <c r="H57" s="5"/>
    </row>
    <row r="58" spans="7:8" ht="12.75">
      <c r="G58" s="5"/>
      <c r="H58" s="5"/>
    </row>
    <row r="59" spans="7:8" ht="12.75">
      <c r="G59" s="5"/>
      <c r="H59" s="5"/>
    </row>
    <row r="60" spans="7:8" ht="12.75">
      <c r="G60" s="5"/>
      <c r="H60" s="5"/>
    </row>
    <row r="61" spans="7:8" ht="12.75">
      <c r="G61" s="5"/>
      <c r="H61" s="5"/>
    </row>
  </sheetData>
  <mergeCells count="2">
    <mergeCell ref="G8:H8"/>
    <mergeCell ref="D8:E8"/>
  </mergeCells>
  <printOptions/>
  <pageMargins left="0.5905511811023623" right="0.3937007874015748" top="1.1655511811023622" bottom="0.3937007874015748" header="0.5118110236220472" footer="0.5118110236220472"/>
  <pageSetup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A1:E55"/>
  <sheetViews>
    <sheetView view="pageBreakPreview" zoomScaleSheetLayoutView="100" workbookViewId="0" topLeftCell="A1">
      <selection activeCell="B28" sqref="B28"/>
    </sheetView>
  </sheetViews>
  <sheetFormatPr defaultColWidth="9.140625" defaultRowHeight="12.75"/>
  <cols>
    <col min="1" max="1" width="9.140625" style="2" customWidth="1"/>
    <col min="2" max="2" width="44.421875" style="2" customWidth="1"/>
    <col min="3" max="3" width="9.421875" style="36" customWidth="1"/>
    <col min="4" max="4" width="16.28125" style="3" customWidth="1"/>
    <col min="5" max="5" width="15.140625" style="2" customWidth="1"/>
    <col min="6" max="16384" width="9.140625" style="2" customWidth="1"/>
  </cols>
  <sheetData>
    <row r="1" ht="12.75">
      <c r="A1" s="1" t="s">
        <v>0</v>
      </c>
    </row>
    <row r="2" ht="12.75">
      <c r="A2" s="2" t="s">
        <v>1</v>
      </c>
    </row>
    <row r="3" ht="12.75"/>
    <row r="4" spans="1:4" s="1" customFormat="1" ht="12.75">
      <c r="A4" s="1" t="s">
        <v>16</v>
      </c>
      <c r="C4" s="54"/>
      <c r="D4" s="4"/>
    </row>
    <row r="5" spans="1:4" s="1" customFormat="1" ht="12.75">
      <c r="A5" s="1" t="s">
        <v>184</v>
      </c>
      <c r="C5" s="54"/>
      <c r="D5" s="4"/>
    </row>
    <row r="6" spans="1:5" s="1" customFormat="1" ht="12.75">
      <c r="A6" s="2" t="s">
        <v>3</v>
      </c>
      <c r="C6" s="54"/>
      <c r="D6" s="75"/>
      <c r="E6" s="54"/>
    </row>
    <row r="7" spans="4:5" ht="12.75">
      <c r="D7" s="5"/>
      <c r="E7" s="36" t="s">
        <v>171</v>
      </c>
    </row>
    <row r="8" spans="4:5" ht="12.75">
      <c r="D8" s="5" t="s">
        <v>75</v>
      </c>
      <c r="E8" s="36" t="s">
        <v>76</v>
      </c>
    </row>
    <row r="9" spans="3:5" ht="12.75">
      <c r="C9" s="36" t="s">
        <v>72</v>
      </c>
      <c r="D9" s="5" t="s">
        <v>182</v>
      </c>
      <c r="E9" s="36" t="s">
        <v>153</v>
      </c>
    </row>
    <row r="10" spans="4:5" ht="12.75">
      <c r="D10" s="5" t="s">
        <v>37</v>
      </c>
      <c r="E10" s="5" t="s">
        <v>37</v>
      </c>
    </row>
    <row r="11" ht="12.75">
      <c r="D11" s="8"/>
    </row>
    <row r="12" spans="1:5" ht="12.75">
      <c r="A12" s="2" t="s">
        <v>17</v>
      </c>
      <c r="D12" s="53">
        <v>13085073.57</v>
      </c>
      <c r="E12" s="53">
        <v>9148154</v>
      </c>
    </row>
    <row r="13" spans="1:5" ht="12.75">
      <c r="A13" s="2" t="s">
        <v>165</v>
      </c>
      <c r="D13" s="53">
        <f>121419.54+94000+266298.04+2250000</f>
        <v>2731717.58</v>
      </c>
      <c r="E13" s="53">
        <f>125384+94000</f>
        <v>219384</v>
      </c>
    </row>
    <row r="14" spans="1:5" ht="12.75">
      <c r="A14" s="2" t="s">
        <v>70</v>
      </c>
      <c r="D14" s="53">
        <v>1369000</v>
      </c>
      <c r="E14" s="53">
        <v>1140000</v>
      </c>
    </row>
    <row r="15" spans="4:5" ht="12.75">
      <c r="D15" s="53"/>
      <c r="E15" s="53"/>
    </row>
    <row r="16" spans="1:5" ht="12.75">
      <c r="A16" s="2" t="s">
        <v>18</v>
      </c>
      <c r="D16" s="53"/>
      <c r="E16" s="53"/>
    </row>
    <row r="17" spans="1:5" ht="12.75">
      <c r="A17" s="2" t="s">
        <v>19</v>
      </c>
      <c r="D17" s="53">
        <v>2345153.62</v>
      </c>
      <c r="E17" s="53">
        <v>1527301</v>
      </c>
    </row>
    <row r="18" spans="1:5" ht="12.75">
      <c r="A18" s="2" t="s">
        <v>20</v>
      </c>
      <c r="D18" s="53">
        <f>11399514.33+54083322.87</f>
        <v>65482837.199999996</v>
      </c>
      <c r="E18" s="53">
        <v>71949461</v>
      </c>
    </row>
    <row r="19" spans="1:5" ht="12.75">
      <c r="A19" s="2" t="s">
        <v>21</v>
      </c>
      <c r="D19" s="53">
        <v>1584577.67</v>
      </c>
      <c r="E19" s="53">
        <v>1367280</v>
      </c>
    </row>
    <row r="20" spans="1:5" ht="12.75">
      <c r="A20" s="2" t="s">
        <v>162</v>
      </c>
      <c r="D20" s="53">
        <f>5975613</f>
        <v>5975613</v>
      </c>
      <c r="E20" s="53">
        <v>10295613</v>
      </c>
    </row>
    <row r="21" spans="1:5" ht="12.75">
      <c r="A21" s="2" t="s">
        <v>22</v>
      </c>
      <c r="D21" s="53">
        <f>3702400.02+5287011.42</f>
        <v>8989411.44</v>
      </c>
      <c r="E21" s="53">
        <v>7317294</v>
      </c>
    </row>
    <row r="22" spans="4:5" ht="12.75">
      <c r="D22" s="76">
        <f>SUM(D17:D21)</f>
        <v>84377592.92999999</v>
      </c>
      <c r="E22" s="76">
        <f>SUM(E17:E21)</f>
        <v>92456949</v>
      </c>
    </row>
    <row r="23" spans="4:5" ht="12.75">
      <c r="D23" s="53"/>
      <c r="E23" s="53"/>
    </row>
    <row r="24" spans="1:5" ht="12.75">
      <c r="A24" s="2" t="s">
        <v>23</v>
      </c>
      <c r="D24" s="53"/>
      <c r="E24" s="53"/>
    </row>
    <row r="25" spans="1:5" ht="12.75">
      <c r="A25" s="2" t="s">
        <v>24</v>
      </c>
      <c r="D25" s="53">
        <f>36279101.57+8596931.07</f>
        <v>44876032.64</v>
      </c>
      <c r="E25" s="53">
        <f>31296985+11349625+8134196</f>
        <v>50780806</v>
      </c>
    </row>
    <row r="26" spans="1:5" ht="12.75">
      <c r="A26" s="2" t="s">
        <v>25</v>
      </c>
      <c r="D26" s="53">
        <f>1204375.63+2960854.84</f>
        <v>4165230.4699999997</v>
      </c>
      <c r="E26" s="53">
        <v>4556148</v>
      </c>
    </row>
    <row r="27" spans="1:5" ht="12.75">
      <c r="A27" s="2" t="s">
        <v>200</v>
      </c>
      <c r="C27" s="36">
        <v>26</v>
      </c>
      <c r="D27" s="53">
        <v>612446.86</v>
      </c>
      <c r="E27" s="53">
        <v>0</v>
      </c>
    </row>
    <row r="28" spans="1:5" ht="12.75">
      <c r="A28" s="2" t="s">
        <v>26</v>
      </c>
      <c r="D28" s="53">
        <v>0</v>
      </c>
      <c r="E28" s="53">
        <v>513000</v>
      </c>
    </row>
    <row r="29" spans="1:5" ht="12.75">
      <c r="A29" s="2" t="s">
        <v>27</v>
      </c>
      <c r="D29" s="53">
        <v>3263003.96</v>
      </c>
      <c r="E29" s="53">
        <v>2265850</v>
      </c>
    </row>
    <row r="30" spans="4:5" ht="12.75">
      <c r="D30" s="76">
        <f>SUM(D25:D29)</f>
        <v>52916713.93</v>
      </c>
      <c r="E30" s="76">
        <f>SUM(E25:E29)</f>
        <v>58115804</v>
      </c>
    </row>
    <row r="31" spans="1:5" ht="12.75">
      <c r="A31" s="2" t="s">
        <v>28</v>
      </c>
      <c r="D31" s="76">
        <f>D22-D30</f>
        <v>31460878.999999993</v>
      </c>
      <c r="E31" s="76">
        <f>E22-E30</f>
        <v>34341145</v>
      </c>
    </row>
    <row r="32" spans="4:5" ht="12.75">
      <c r="D32" s="77"/>
      <c r="E32" s="77"/>
    </row>
    <row r="33" spans="4:5" ht="13.5" thickBot="1">
      <c r="D33" s="78">
        <f>SUM(D12:D14)+D31</f>
        <v>48646670.14999999</v>
      </c>
      <c r="E33" s="78">
        <f>SUM(E12:E14)+E31</f>
        <v>44848683</v>
      </c>
    </row>
    <row r="34" spans="4:5" ht="13.5" thickTop="1">
      <c r="D34" s="53"/>
      <c r="E34" s="53"/>
    </row>
    <row r="35" spans="1:5" ht="12.75">
      <c r="A35" s="2" t="s">
        <v>29</v>
      </c>
      <c r="D35" s="53"/>
      <c r="E35" s="53"/>
    </row>
    <row r="36" spans="1:5" ht="12.75">
      <c r="A36" s="2" t="s">
        <v>30</v>
      </c>
      <c r="D36" s="53">
        <v>28354000</v>
      </c>
      <c r="E36" s="53">
        <v>28354000</v>
      </c>
    </row>
    <row r="37" spans="1:5" ht="12.75">
      <c r="A37" s="2" t="s">
        <v>155</v>
      </c>
      <c r="D37" s="53">
        <v>6406222</v>
      </c>
      <c r="E37" s="53">
        <v>6406222</v>
      </c>
    </row>
    <row r="38" spans="1:5" ht="12.75">
      <c r="A38" s="2" t="s">
        <v>172</v>
      </c>
      <c r="D38" s="79">
        <v>13886447.88</v>
      </c>
      <c r="E38" s="79">
        <v>10083699</v>
      </c>
    </row>
    <row r="39" spans="4:5" ht="12.75">
      <c r="D39" s="53">
        <f>SUM(D36:D38)</f>
        <v>48646669.88</v>
      </c>
      <c r="E39" s="53">
        <f>SUM(E36:E38)</f>
        <v>44843921</v>
      </c>
    </row>
    <row r="40" spans="4:5" ht="12.75">
      <c r="D40" s="53"/>
      <c r="E40" s="53"/>
    </row>
    <row r="41" spans="1:5" ht="12.75">
      <c r="A41" s="2" t="s">
        <v>32</v>
      </c>
      <c r="D41" s="53">
        <v>0</v>
      </c>
      <c r="E41" s="53">
        <v>4762</v>
      </c>
    </row>
    <row r="42" spans="1:5" ht="12.75" hidden="1">
      <c r="A42" s="2" t="s">
        <v>33</v>
      </c>
      <c r="C42" s="36">
        <v>24</v>
      </c>
      <c r="D42" s="53">
        <v>0</v>
      </c>
      <c r="E42" s="53">
        <v>0</v>
      </c>
    </row>
    <row r="43" spans="4:5" ht="13.5" thickBot="1">
      <c r="D43" s="80">
        <f>SUM(D39:D42)</f>
        <v>48646669.88</v>
      </c>
      <c r="E43" s="80">
        <f>SUM(E39:E42)</f>
        <v>44848683</v>
      </c>
    </row>
    <row r="44" spans="4:5" ht="13.5" thickTop="1">
      <c r="D44" s="77"/>
      <c r="E44" s="77"/>
    </row>
    <row r="45" spans="4:5" ht="12.75">
      <c r="D45" s="10"/>
      <c r="E45" s="10"/>
    </row>
    <row r="46" spans="4:5" ht="12.75">
      <c r="D46" s="10"/>
      <c r="E46" s="10"/>
    </row>
    <row r="47" spans="4:5" ht="12.75">
      <c r="D47" s="10"/>
      <c r="E47" s="10"/>
    </row>
    <row r="48" spans="4:5" ht="12.75">
      <c r="D48" s="10"/>
      <c r="E48" s="10"/>
    </row>
    <row r="49" spans="4:5" ht="12.75">
      <c r="D49" s="10"/>
      <c r="E49" s="10"/>
    </row>
    <row r="50" spans="4:5" ht="12.75">
      <c r="D50" s="10"/>
      <c r="E50" s="10"/>
    </row>
    <row r="51" spans="4:5" ht="12.75">
      <c r="D51" s="10"/>
      <c r="E51" s="10"/>
    </row>
    <row r="52" spans="4:5" ht="12.75">
      <c r="D52" s="10"/>
      <c r="E52" s="10"/>
    </row>
    <row r="53" spans="4:5" ht="12.75">
      <c r="D53" s="10"/>
      <c r="E53" s="10"/>
    </row>
    <row r="54" ht="12.75">
      <c r="D54" s="10"/>
    </row>
    <row r="55" ht="12.75">
      <c r="D55" s="10"/>
    </row>
  </sheetData>
  <printOptions/>
  <pageMargins left="0.5905511811023623" right="0.3937007874015748" top="1.1655511811023622" bottom="0.3937007874015748" header="0.5118110236220472" footer="0.5118110236220472"/>
  <pageSetup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G30"/>
  <sheetViews>
    <sheetView view="pageBreakPreview" zoomScaleSheetLayoutView="100" workbookViewId="0" topLeftCell="A1">
      <selection activeCell="B28" sqref="B28"/>
    </sheetView>
  </sheetViews>
  <sheetFormatPr defaultColWidth="9.140625" defaultRowHeight="12.75"/>
  <cols>
    <col min="1" max="1" width="3.00390625" style="0" customWidth="1"/>
    <col min="2" max="2" width="28.421875" style="0" bestFit="1" customWidth="1"/>
    <col min="3" max="3" width="6.140625" style="0" customWidth="1"/>
    <col min="4" max="4" width="13.57421875" style="11" customWidth="1"/>
    <col min="5" max="5" width="13.421875" style="11" customWidth="1"/>
    <col min="6" max="6" width="17.8515625" style="0" bestFit="1" customWidth="1"/>
    <col min="7" max="7" width="14.28125" style="0" customWidth="1"/>
  </cols>
  <sheetData>
    <row r="1" spans="1:5" s="2" customFormat="1" ht="12.75">
      <c r="A1" s="1" t="s">
        <v>0</v>
      </c>
      <c r="D1" s="3"/>
      <c r="E1" s="3"/>
    </row>
    <row r="2" spans="1:5" s="2" customFormat="1" ht="12.75">
      <c r="A2" s="2" t="s">
        <v>1</v>
      </c>
      <c r="D2" s="3"/>
      <c r="E2" s="3"/>
    </row>
    <row r="3" spans="4:5" s="2" customFormat="1" ht="12.75">
      <c r="D3" s="3"/>
      <c r="E3" s="3"/>
    </row>
    <row r="4" spans="1:5" s="1" customFormat="1" ht="12.75">
      <c r="A4" s="1" t="s">
        <v>34</v>
      </c>
      <c r="D4" s="4"/>
      <c r="E4" s="4"/>
    </row>
    <row r="5" spans="1:5" s="1" customFormat="1" ht="12.75">
      <c r="A5" s="1" t="s">
        <v>187</v>
      </c>
      <c r="D5" s="4"/>
      <c r="E5" s="4"/>
    </row>
    <row r="6" spans="1:5" s="2" customFormat="1" ht="12.75">
      <c r="A6" s="2" t="s">
        <v>3</v>
      </c>
      <c r="D6" s="3"/>
      <c r="E6" s="3"/>
    </row>
    <row r="8" spans="4:7" ht="12.75">
      <c r="D8" s="12" t="s">
        <v>35</v>
      </c>
      <c r="E8" s="62" t="s">
        <v>35</v>
      </c>
      <c r="F8" s="13" t="s">
        <v>120</v>
      </c>
      <c r="G8" s="13"/>
    </row>
    <row r="9" spans="3:7" ht="12.75">
      <c r="C9" s="13"/>
      <c r="D9" s="62" t="s">
        <v>118</v>
      </c>
      <c r="E9" s="62" t="s">
        <v>123</v>
      </c>
      <c r="F9" s="13" t="s">
        <v>31</v>
      </c>
      <c r="G9" s="13" t="s">
        <v>36</v>
      </c>
    </row>
    <row r="10" spans="4:7" ht="12.75">
      <c r="D10" s="12" t="s">
        <v>37</v>
      </c>
      <c r="E10" s="62" t="s">
        <v>37</v>
      </c>
      <c r="F10" s="13" t="s">
        <v>37</v>
      </c>
      <c r="G10" s="13" t="s">
        <v>37</v>
      </c>
    </row>
    <row r="12" spans="1:7" ht="12.75">
      <c r="A12" t="s">
        <v>163</v>
      </c>
      <c r="D12" s="11">
        <v>2</v>
      </c>
      <c r="E12" s="11">
        <v>0</v>
      </c>
      <c r="F12" s="11">
        <v>-1264</v>
      </c>
      <c r="G12" s="14">
        <f>SUM(D12:F12)</f>
        <v>-1262</v>
      </c>
    </row>
    <row r="13" spans="6:7" ht="12.75">
      <c r="F13" s="11"/>
      <c r="G13" s="14"/>
    </row>
    <row r="14" spans="1:7" ht="12.75">
      <c r="A14" t="s">
        <v>196</v>
      </c>
      <c r="C14" s="13"/>
      <c r="F14" s="11"/>
      <c r="G14" s="14"/>
    </row>
    <row r="15" spans="2:7" ht="12.75">
      <c r="B15" t="s">
        <v>197</v>
      </c>
      <c r="C15" s="13"/>
      <c r="D15" s="11">
        <v>21253998</v>
      </c>
      <c r="F15" s="11"/>
      <c r="G15" s="14">
        <f>SUM(D15:F15)</f>
        <v>21253998</v>
      </c>
    </row>
    <row r="16" spans="2:7" ht="12.75">
      <c r="B16" t="s">
        <v>188</v>
      </c>
      <c r="C16" s="13"/>
      <c r="D16" s="11">
        <v>7100000</v>
      </c>
      <c r="E16" s="11">
        <v>6433824</v>
      </c>
      <c r="F16" s="11"/>
      <c r="G16" s="14">
        <f>SUM(D16:F16)</f>
        <v>13533824</v>
      </c>
    </row>
    <row r="17" spans="2:7" ht="12.75">
      <c r="B17" t="s">
        <v>189</v>
      </c>
      <c r="C17" s="13"/>
      <c r="F17" s="11"/>
      <c r="G17" s="14"/>
    </row>
    <row r="18" ht="12.75">
      <c r="F18" s="11"/>
    </row>
    <row r="19" spans="1:7" ht="12.75">
      <c r="A19" t="s">
        <v>164</v>
      </c>
      <c r="D19" s="11">
        <v>0</v>
      </c>
      <c r="E19" s="11">
        <v>0</v>
      </c>
      <c r="F19" s="3">
        <v>3121738</v>
      </c>
      <c r="G19" s="14">
        <f>SUM(D19:F19)</f>
        <v>3121738</v>
      </c>
    </row>
    <row r="20" ht="12.75">
      <c r="F20" s="11"/>
    </row>
    <row r="21" spans="1:7" ht="13.5" thickBot="1">
      <c r="A21" t="s">
        <v>190</v>
      </c>
      <c r="D21" s="15">
        <f>SUM(D12:D20)</f>
        <v>28354000</v>
      </c>
      <c r="E21" s="15">
        <f>SUM(E12:E20)</f>
        <v>6433824</v>
      </c>
      <c r="F21" s="15">
        <f>SUM(F12:F20)</f>
        <v>3120474</v>
      </c>
      <c r="G21" s="15">
        <f>SUM(G12:G20)</f>
        <v>37908298</v>
      </c>
    </row>
    <row r="22" ht="13.5" thickTop="1"/>
    <row r="24" spans="1:7" ht="12.75">
      <c r="A24" t="s">
        <v>159</v>
      </c>
      <c r="D24" s="11">
        <v>28354000</v>
      </c>
      <c r="E24" s="11">
        <v>6406222</v>
      </c>
      <c r="F24" s="11">
        <v>10083699</v>
      </c>
      <c r="G24" s="14">
        <f>SUM(D24:F24)</f>
        <v>44843921</v>
      </c>
    </row>
    <row r="25" ht="12.75">
      <c r="F25" s="11"/>
    </row>
    <row r="26" spans="1:7" ht="12.75">
      <c r="A26" t="s">
        <v>164</v>
      </c>
      <c r="D26" s="11">
        <v>0</v>
      </c>
      <c r="E26" s="11">
        <v>0</v>
      </c>
      <c r="F26" s="3">
        <v>4415196</v>
      </c>
      <c r="G26" s="14">
        <f>SUM(D26:F26)</f>
        <v>4415196</v>
      </c>
    </row>
    <row r="27" spans="6:7" ht="12.75">
      <c r="F27" s="3"/>
      <c r="G27" s="14">
        <f>SUM(D27:F27)</f>
        <v>0</v>
      </c>
    </row>
    <row r="28" spans="1:7" ht="12.75">
      <c r="A28" t="s">
        <v>195</v>
      </c>
      <c r="F28" s="3">
        <v>-612446.74</v>
      </c>
      <c r="G28" s="14">
        <f>SUM(D28:F28)</f>
        <v>-612446.74</v>
      </c>
    </row>
    <row r="29" spans="6:7" ht="12.75">
      <c r="F29" s="11"/>
      <c r="G29" s="14"/>
    </row>
    <row r="30" spans="1:7" ht="13.5" thickBot="1">
      <c r="A30" t="s">
        <v>191</v>
      </c>
      <c r="D30" s="15">
        <f>SUM(D24:D29)</f>
        <v>28354000</v>
      </c>
      <c r="E30" s="15">
        <f>SUM(E24:E29)</f>
        <v>6406222</v>
      </c>
      <c r="F30" s="15">
        <f>SUM(F24:F29)</f>
        <v>13886448.26</v>
      </c>
      <c r="G30" s="16">
        <f>SUM(D30:F30)</f>
        <v>48646670.26</v>
      </c>
    </row>
    <row r="31" ht="13.5" thickTop="1"/>
  </sheetData>
  <printOptions/>
  <pageMargins left="0.5905511811023623" right="0.3937007874015748" top="1.1655511811023622" bottom="0.3937007874015748" header="0.5118110236220472" footer="0.5118110236220472"/>
  <pageSetup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I29"/>
  <sheetViews>
    <sheetView view="pageBreakPreview" zoomScaleSheetLayoutView="100" workbookViewId="0" topLeftCell="A10">
      <selection activeCell="G20" sqref="G20"/>
    </sheetView>
  </sheetViews>
  <sheetFormatPr defaultColWidth="9.140625" defaultRowHeight="12.75"/>
  <cols>
    <col min="1" max="1" width="9.140625" style="2" customWidth="1"/>
    <col min="2" max="2" width="53.8515625" style="2" customWidth="1"/>
    <col min="3" max="3" width="13.7109375" style="3" hidden="1" customWidth="1"/>
    <col min="4" max="4" width="2.00390625" style="3" hidden="1" customWidth="1"/>
    <col min="5" max="5" width="13.7109375" style="3" hidden="1" customWidth="1"/>
    <col min="6" max="6" width="2.00390625" style="3" hidden="1" customWidth="1"/>
    <col min="7" max="7" width="13.7109375" style="3" customWidth="1"/>
    <col min="8" max="8" width="2.00390625" style="3" customWidth="1"/>
    <col min="9" max="9" width="13.7109375" style="3" customWidth="1"/>
    <col min="10" max="16384" width="9.140625" style="2" customWidth="1"/>
  </cols>
  <sheetData>
    <row r="1" ht="12.75">
      <c r="A1" s="1" t="s">
        <v>0</v>
      </c>
    </row>
    <row r="2" ht="12.75">
      <c r="A2" s="2" t="s">
        <v>1</v>
      </c>
    </row>
    <row r="4" spans="1:9" s="1" customFormat="1" ht="12.75">
      <c r="A4" s="1" t="s">
        <v>38</v>
      </c>
      <c r="C4" s="4"/>
      <c r="D4" s="4"/>
      <c r="E4" s="4"/>
      <c r="F4" s="4"/>
      <c r="G4" s="4"/>
      <c r="H4" s="4"/>
      <c r="I4" s="4"/>
    </row>
    <row r="5" spans="1:9" s="1" customFormat="1" ht="12.75">
      <c r="A5" s="1" t="s">
        <v>187</v>
      </c>
      <c r="C5" s="4"/>
      <c r="D5" s="4"/>
      <c r="E5" s="4"/>
      <c r="F5" s="4"/>
      <c r="G5" s="4"/>
      <c r="H5" s="4"/>
      <c r="I5" s="4"/>
    </row>
    <row r="6" ht="12.75">
      <c r="A6" s="2" t="s">
        <v>3</v>
      </c>
    </row>
    <row r="7" spans="3:9" ht="12.75">
      <c r="C7" s="106" t="s">
        <v>71</v>
      </c>
      <c r="D7" s="106"/>
      <c r="E7" s="106"/>
      <c r="F7" s="5"/>
      <c r="G7" s="106" t="s">
        <v>192</v>
      </c>
      <c r="H7" s="106"/>
      <c r="I7" s="106"/>
    </row>
    <row r="8" spans="3:9" ht="12.75">
      <c r="C8" s="5"/>
      <c r="D8" s="5"/>
      <c r="E8" s="5"/>
      <c r="F8" s="5"/>
      <c r="G8" s="5"/>
      <c r="H8" s="5"/>
      <c r="I8" s="5" t="s">
        <v>151</v>
      </c>
    </row>
    <row r="9" spans="3:9" ht="12.75">
      <c r="C9" s="5" t="s">
        <v>13</v>
      </c>
      <c r="D9" s="5"/>
      <c r="E9" s="5" t="s">
        <v>125</v>
      </c>
      <c r="F9" s="5"/>
      <c r="G9" s="5" t="s">
        <v>182</v>
      </c>
      <c r="H9" s="5"/>
      <c r="I9" s="72" t="s">
        <v>186</v>
      </c>
    </row>
    <row r="10" spans="3:9" ht="12.75">
      <c r="C10" s="5" t="s">
        <v>37</v>
      </c>
      <c r="D10" s="5"/>
      <c r="E10" s="5" t="s">
        <v>37</v>
      </c>
      <c r="F10" s="5"/>
      <c r="G10" s="5" t="s">
        <v>37</v>
      </c>
      <c r="H10" s="5"/>
      <c r="I10" s="5" t="s">
        <v>37</v>
      </c>
    </row>
    <row r="11" spans="3:9" ht="12.75">
      <c r="C11" s="5"/>
      <c r="D11" s="5"/>
      <c r="E11" s="5" t="s">
        <v>124</v>
      </c>
      <c r="F11" s="5"/>
      <c r="G11" s="5"/>
      <c r="H11" s="5"/>
      <c r="I11" s="5"/>
    </row>
    <row r="12" spans="1:9" ht="12.75">
      <c r="A12" s="2" t="s">
        <v>58</v>
      </c>
      <c r="C12" s="3">
        <v>-1719211</v>
      </c>
      <c r="E12" s="3">
        <v>0</v>
      </c>
      <c r="G12" s="3">
        <v>5541643</v>
      </c>
      <c r="I12" s="3">
        <v>3152029</v>
      </c>
    </row>
    <row r="14" spans="1:9" ht="12.75">
      <c r="A14" s="2" t="s">
        <v>59</v>
      </c>
      <c r="C14" s="3">
        <v>-213176</v>
      </c>
      <c r="E14" s="3">
        <v>0</v>
      </c>
      <c r="G14" s="3">
        <v>-7647958.11</v>
      </c>
      <c r="I14" s="3">
        <v>1029870</v>
      </c>
    </row>
    <row r="16" spans="1:9" ht="12.75">
      <c r="A16" s="2" t="s">
        <v>60</v>
      </c>
      <c r="C16" s="6">
        <v>3492568</v>
      </c>
      <c r="E16" s="6">
        <v>0</v>
      </c>
      <c r="F16" s="6"/>
      <c r="G16" s="6">
        <v>-541568</v>
      </c>
      <c r="I16" s="6">
        <v>14992534</v>
      </c>
    </row>
    <row r="18" spans="1:9" ht="12.75">
      <c r="A18" s="2" t="s">
        <v>61</v>
      </c>
      <c r="C18" s="3">
        <f>SUM(C12:C16)</f>
        <v>1560181</v>
      </c>
      <c r="E18" s="3">
        <v>0</v>
      </c>
      <c r="G18" s="3">
        <f>SUM(G12:G16)</f>
        <v>-2647883.1100000003</v>
      </c>
      <c r="I18" s="3">
        <f>SUM(I12:I16)</f>
        <v>19174433</v>
      </c>
    </row>
    <row r="20" spans="1:9" ht="12.75">
      <c r="A20" s="2" t="s">
        <v>62</v>
      </c>
      <c r="C20" s="3">
        <v>162556</v>
      </c>
      <c r="E20" s="3">
        <v>0</v>
      </c>
      <c r="G20" s="3">
        <v>11637294</v>
      </c>
      <c r="I20" s="3">
        <v>2</v>
      </c>
    </row>
    <row r="22" spans="1:9" ht="13.5" thickBot="1">
      <c r="A22" s="2" t="s">
        <v>77</v>
      </c>
      <c r="C22" s="9">
        <f>SUM(C18:C20)</f>
        <v>1722737</v>
      </c>
      <c r="E22" s="9">
        <v>0</v>
      </c>
      <c r="F22" s="9"/>
      <c r="G22" s="9">
        <f>SUM(G18:G20)</f>
        <v>8989410.89</v>
      </c>
      <c r="I22" s="9">
        <f>SUM(I18:I20)</f>
        <v>19174435</v>
      </c>
    </row>
    <row r="23" ht="13.5" thickTop="1"/>
    <row r="25" ht="12.75">
      <c r="A25" s="2" t="s">
        <v>78</v>
      </c>
    </row>
    <row r="27" spans="1:9" ht="12.75">
      <c r="A27" s="2" t="s">
        <v>65</v>
      </c>
      <c r="C27" s="3">
        <v>2463427</v>
      </c>
      <c r="E27" s="3">
        <v>0</v>
      </c>
      <c r="G27" s="3">
        <v>8989411.44</v>
      </c>
      <c r="I27" s="3">
        <v>19174435</v>
      </c>
    </row>
    <row r="28" spans="3:5" ht="12.75">
      <c r="C28" s="3">
        <v>-740690</v>
      </c>
      <c r="E28" s="3">
        <v>0</v>
      </c>
    </row>
    <row r="29" spans="3:9" ht="13.5" thickBot="1">
      <c r="C29" s="9">
        <f>SUM(C27:C28)</f>
        <v>1722737</v>
      </c>
      <c r="E29" s="9">
        <v>0</v>
      </c>
      <c r="F29" s="9"/>
      <c r="G29" s="9">
        <f>SUM(G27:G28)</f>
        <v>8989411.44</v>
      </c>
      <c r="I29" s="9">
        <f>SUM(I27:I28)</f>
        <v>19174435</v>
      </c>
    </row>
    <row r="30" ht="13.5" thickTop="1"/>
  </sheetData>
  <mergeCells count="2">
    <mergeCell ref="C7:E7"/>
    <mergeCell ref="G7:I7"/>
  </mergeCells>
  <printOptions/>
  <pageMargins left="0.5905511811023623" right="0.3937007874015748"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127"/>
  <sheetViews>
    <sheetView view="pageBreakPreview" zoomScaleSheetLayoutView="100" workbookViewId="0" topLeftCell="A104">
      <selection activeCell="B134" sqref="B134"/>
    </sheetView>
  </sheetViews>
  <sheetFormatPr defaultColWidth="9.140625" defaultRowHeight="12.75"/>
  <cols>
    <col min="1" max="1" width="4.140625" style="22" customWidth="1"/>
    <col min="2" max="2" width="13.7109375" style="17" customWidth="1"/>
    <col min="3" max="3" width="44.28125" style="17" customWidth="1"/>
    <col min="4" max="4" width="15.57421875" style="18" customWidth="1"/>
    <col min="5" max="5" width="16.57421875" style="18" customWidth="1"/>
    <col min="6" max="6" width="4.140625" style="63" customWidth="1"/>
    <col min="7" max="16384" width="8.8515625" style="18" customWidth="1"/>
  </cols>
  <sheetData>
    <row r="1" spans="1:6" s="2" customFormat="1" ht="12.75">
      <c r="A1" s="22" t="s">
        <v>0</v>
      </c>
      <c r="C1" s="3"/>
      <c r="F1" s="25"/>
    </row>
    <row r="2" spans="1:6" s="2" customFormat="1" ht="12.75">
      <c r="A2" s="27" t="s">
        <v>1</v>
      </c>
      <c r="C2" s="3"/>
      <c r="F2" s="25"/>
    </row>
    <row r="3" spans="1:3" ht="12.75">
      <c r="A3" s="28"/>
      <c r="B3" s="21"/>
      <c r="C3" s="21"/>
    </row>
    <row r="5" ht="12.75">
      <c r="B5" s="19"/>
    </row>
    <row r="6" ht="12.75">
      <c r="B6" s="23"/>
    </row>
    <row r="8" spans="1:2" ht="12.75">
      <c r="A8" s="55" t="s">
        <v>80</v>
      </c>
      <c r="B8" s="19" t="s">
        <v>39</v>
      </c>
    </row>
    <row r="9" ht="12.75">
      <c r="B9" s="19"/>
    </row>
    <row r="10" ht="12.75">
      <c r="B10" s="19"/>
    </row>
    <row r="11" ht="12.75">
      <c r="B11" s="19"/>
    </row>
    <row r="12" ht="12.75">
      <c r="B12" s="19"/>
    </row>
    <row r="13" ht="12.75">
      <c r="B13" s="19"/>
    </row>
    <row r="14" ht="12.75">
      <c r="B14" s="19"/>
    </row>
    <row r="15" ht="12.75">
      <c r="B15" s="19"/>
    </row>
    <row r="16" ht="12.75">
      <c r="B16" s="19"/>
    </row>
    <row r="17" spans="1:2" ht="12.75">
      <c r="A17" s="55" t="s">
        <v>79</v>
      </c>
      <c r="B17" s="19" t="s">
        <v>157</v>
      </c>
    </row>
    <row r="18" spans="1:2" ht="12.75">
      <c r="A18" s="55"/>
      <c r="B18" s="19"/>
    </row>
    <row r="19" ht="12.75">
      <c r="B19" s="19"/>
    </row>
    <row r="22" spans="1:2" ht="12.75">
      <c r="A22" s="55" t="s">
        <v>81</v>
      </c>
      <c r="B22" s="19" t="s">
        <v>41</v>
      </c>
    </row>
    <row r="23" ht="12.75">
      <c r="B23" s="19"/>
    </row>
    <row r="27" spans="1:2" ht="12.75">
      <c r="A27" s="55" t="s">
        <v>82</v>
      </c>
      <c r="B27" s="19" t="s">
        <v>42</v>
      </c>
    </row>
    <row r="28" ht="12.75">
      <c r="B28" s="19"/>
    </row>
    <row r="29" spans="1:2" ht="13.5" customHeight="1">
      <c r="A29" s="18"/>
      <c r="B29" s="18"/>
    </row>
    <row r="30" ht="13.5" customHeight="1">
      <c r="B30" s="20"/>
    </row>
    <row r="31" ht="13.5" customHeight="1">
      <c r="B31" s="20"/>
    </row>
    <row r="32" spans="1:6" s="2" customFormat="1" ht="12.75">
      <c r="A32" s="56" t="s">
        <v>83</v>
      </c>
      <c r="B32" s="24" t="s">
        <v>43</v>
      </c>
      <c r="C32" s="25"/>
      <c r="F32" s="25"/>
    </row>
    <row r="33" spans="1:6" s="2" customFormat="1" ht="12.75">
      <c r="A33" s="29"/>
      <c r="B33" s="24"/>
      <c r="C33" s="25"/>
      <c r="F33" s="25"/>
    </row>
    <row r="34" spans="1:2" ht="13.5" customHeight="1">
      <c r="A34" s="18"/>
      <c r="B34" s="18"/>
    </row>
    <row r="35" ht="13.5" customHeight="1"/>
    <row r="36" spans="1:6" s="2" customFormat="1" ht="12.75">
      <c r="A36" s="56" t="s">
        <v>84</v>
      </c>
      <c r="B36" s="24" t="s">
        <v>47</v>
      </c>
      <c r="C36" s="25"/>
      <c r="F36" s="25"/>
    </row>
    <row r="37" spans="1:6" s="2" customFormat="1" ht="12.75">
      <c r="A37" s="56"/>
      <c r="B37" s="24"/>
      <c r="C37" s="25"/>
      <c r="F37" s="25"/>
    </row>
    <row r="38" spans="1:6" s="2" customFormat="1" ht="12.75">
      <c r="A38" s="56"/>
      <c r="B38" s="24"/>
      <c r="C38" s="25"/>
      <c r="F38" s="25"/>
    </row>
    <row r="39" spans="1:6" s="2" customFormat="1" ht="12.75">
      <c r="A39" s="56"/>
      <c r="B39" s="24"/>
      <c r="C39" s="25"/>
      <c r="F39" s="25"/>
    </row>
    <row r="40" spans="1:6" s="2" customFormat="1" ht="12.75">
      <c r="A40" s="56"/>
      <c r="B40" s="24"/>
      <c r="C40" s="25"/>
      <c r="F40" s="25"/>
    </row>
    <row r="41" spans="1:6" s="2" customFormat="1" ht="12.75">
      <c r="A41" s="56" t="s">
        <v>85</v>
      </c>
      <c r="B41" s="24" t="s">
        <v>44</v>
      </c>
      <c r="C41" s="25"/>
      <c r="F41" s="25"/>
    </row>
    <row r="42" spans="1:6" s="2" customFormat="1" ht="12.75">
      <c r="A42" s="29"/>
      <c r="B42" s="24"/>
      <c r="C42" s="25"/>
      <c r="F42" s="25"/>
    </row>
    <row r="43" spans="1:6" s="2" customFormat="1" ht="12.75">
      <c r="A43" s="29"/>
      <c r="B43" s="24"/>
      <c r="C43" s="25"/>
      <c r="F43" s="25"/>
    </row>
    <row r="44" spans="1:6" s="2" customFormat="1" ht="12.75">
      <c r="A44" s="29"/>
      <c r="B44" s="24"/>
      <c r="C44" s="25"/>
      <c r="F44" s="25"/>
    </row>
    <row r="45" spans="1:7" s="2" customFormat="1" ht="12.75">
      <c r="A45" s="29"/>
      <c r="B45" s="24"/>
      <c r="C45" s="25"/>
      <c r="F45" s="25"/>
      <c r="G45" s="94"/>
    </row>
    <row r="46" spans="1:6" s="2" customFormat="1" ht="12.75">
      <c r="A46" s="29"/>
      <c r="B46" s="25"/>
      <c r="C46" s="25"/>
      <c r="F46" s="25"/>
    </row>
    <row r="47" spans="1:6" s="2" customFormat="1" ht="12.75">
      <c r="A47" s="29"/>
      <c r="B47" s="25"/>
      <c r="C47" s="25"/>
      <c r="F47" s="25"/>
    </row>
    <row r="48" spans="1:6" s="2" customFormat="1" ht="12.75">
      <c r="A48" s="56" t="s">
        <v>86</v>
      </c>
      <c r="B48" s="24" t="s">
        <v>45</v>
      </c>
      <c r="C48" s="25"/>
      <c r="F48" s="25"/>
    </row>
    <row r="49" spans="1:6" s="2" customFormat="1" ht="12.75">
      <c r="A49" s="56"/>
      <c r="B49" s="24"/>
      <c r="C49" s="25"/>
      <c r="F49" s="25"/>
    </row>
    <row r="50" spans="1:6" s="2" customFormat="1" ht="12.75">
      <c r="A50" s="29"/>
      <c r="C50" s="25"/>
      <c r="D50" s="43"/>
      <c r="E50" s="43"/>
      <c r="F50" s="25"/>
    </row>
    <row r="51" spans="1:6" s="2" customFormat="1" ht="12.75">
      <c r="A51" s="29"/>
      <c r="B51" s="24"/>
      <c r="C51" s="25"/>
      <c r="D51" s="43"/>
      <c r="E51" s="43"/>
      <c r="F51" s="25"/>
    </row>
    <row r="52" spans="1:6" s="2" customFormat="1" ht="12.75">
      <c r="A52" s="29"/>
      <c r="B52" s="24"/>
      <c r="C52" s="25"/>
      <c r="D52" s="43"/>
      <c r="E52" s="43"/>
      <c r="F52" s="25"/>
    </row>
    <row r="53" spans="1:6" s="2" customFormat="1" ht="12.75">
      <c r="A53" s="56" t="s">
        <v>87</v>
      </c>
      <c r="B53" s="24" t="s">
        <v>68</v>
      </c>
      <c r="C53" s="25"/>
      <c r="F53" s="25"/>
    </row>
    <row r="54" spans="1:6" s="2" customFormat="1" ht="12.75">
      <c r="A54" s="56"/>
      <c r="B54" s="24"/>
      <c r="C54" s="25"/>
      <c r="F54" s="25"/>
    </row>
    <row r="55" spans="1:6" s="2" customFormat="1" ht="12.75">
      <c r="A55" s="29"/>
      <c r="F55" s="25"/>
    </row>
    <row r="56" spans="1:6" s="2" customFormat="1" ht="12.75">
      <c r="A56" s="29"/>
      <c r="F56" s="25"/>
    </row>
    <row r="57" spans="1:6" s="2" customFormat="1" ht="12.75">
      <c r="A57" s="29"/>
      <c r="F57" s="25"/>
    </row>
    <row r="58" spans="1:6" s="2" customFormat="1" ht="12.75">
      <c r="A58" s="56" t="s">
        <v>88</v>
      </c>
      <c r="B58" s="24" t="s">
        <v>160</v>
      </c>
      <c r="C58" s="83"/>
      <c r="F58" s="25"/>
    </row>
    <row r="59" spans="1:6" s="2" customFormat="1" ht="12.75">
      <c r="A59" s="29"/>
      <c r="B59" s="24"/>
      <c r="C59" s="25"/>
      <c r="F59" s="25"/>
    </row>
    <row r="60" spans="1:6" s="2" customFormat="1" ht="12.75">
      <c r="A60" s="29"/>
      <c r="F60" s="25"/>
    </row>
    <row r="61" spans="1:6" s="2" customFormat="1" ht="12.75">
      <c r="A61" s="29"/>
      <c r="F61" s="25"/>
    </row>
    <row r="62" spans="1:6" s="2" customFormat="1" ht="12.75">
      <c r="A62" s="29"/>
      <c r="F62" s="25"/>
    </row>
    <row r="63" spans="1:6" s="2" customFormat="1" ht="12.75">
      <c r="A63" s="29"/>
      <c r="F63" s="25"/>
    </row>
    <row r="64" spans="1:6" s="2" customFormat="1" ht="12.75">
      <c r="A64" s="29"/>
      <c r="F64" s="25"/>
    </row>
    <row r="65" spans="1:6" s="2" customFormat="1" ht="12.75">
      <c r="A65" s="29"/>
      <c r="F65" s="25"/>
    </row>
    <row r="66" spans="1:6" s="2" customFormat="1" ht="12.75">
      <c r="A66" s="29"/>
      <c r="F66" s="25"/>
    </row>
    <row r="67" spans="1:6" s="2" customFormat="1" ht="12.75">
      <c r="A67" s="29"/>
      <c r="F67" s="25"/>
    </row>
    <row r="68" spans="1:6" s="84" customFormat="1" ht="12.75">
      <c r="A68" s="56" t="s">
        <v>89</v>
      </c>
      <c r="B68" s="24" t="s">
        <v>40</v>
      </c>
      <c r="C68" s="83"/>
      <c r="F68" s="83"/>
    </row>
    <row r="69" spans="1:6" s="84" customFormat="1" ht="12.75">
      <c r="A69" s="81"/>
      <c r="B69" s="82"/>
      <c r="C69" s="83"/>
      <c r="F69" s="83"/>
    </row>
    <row r="70" spans="1:6" s="84" customFormat="1" ht="12.75">
      <c r="A70" s="85"/>
      <c r="B70" s="83"/>
      <c r="C70" s="83"/>
      <c r="F70" s="83"/>
    </row>
    <row r="71" spans="1:6" s="84" customFormat="1" ht="12.75">
      <c r="A71" s="85"/>
      <c r="B71" s="83"/>
      <c r="C71" s="83"/>
      <c r="F71" s="83"/>
    </row>
    <row r="72" spans="1:6" s="84" customFormat="1" ht="12.75">
      <c r="A72" s="85"/>
      <c r="B72" s="83"/>
      <c r="C72" s="83"/>
      <c r="F72" s="83"/>
    </row>
    <row r="73" spans="1:6" s="49" customFormat="1" ht="12.75">
      <c r="A73" s="96" t="s">
        <v>90</v>
      </c>
      <c r="B73" s="48" t="s">
        <v>46</v>
      </c>
      <c r="C73" s="86"/>
      <c r="F73" s="30"/>
    </row>
    <row r="74" spans="1:6" s="49" customFormat="1" ht="12.75">
      <c r="A74" s="47"/>
      <c r="B74" s="48"/>
      <c r="C74" s="30"/>
      <c r="F74" s="30"/>
    </row>
    <row r="75" spans="1:6" s="2" customFormat="1" ht="12.75">
      <c r="A75" s="29"/>
      <c r="B75" s="25"/>
      <c r="C75" s="25"/>
      <c r="F75" s="25"/>
    </row>
    <row r="76" spans="1:6" s="2" customFormat="1" ht="12.75">
      <c r="A76" s="29"/>
      <c r="B76" s="25"/>
      <c r="C76" s="25"/>
      <c r="F76" s="25"/>
    </row>
    <row r="77" spans="1:6" s="2" customFormat="1" ht="12.75" customHeight="1">
      <c r="A77" s="29"/>
      <c r="B77" s="25"/>
      <c r="C77" s="25"/>
      <c r="F77" s="25"/>
    </row>
    <row r="78" spans="1:6" s="2" customFormat="1" ht="12.75" customHeight="1">
      <c r="A78" s="56" t="s">
        <v>91</v>
      </c>
      <c r="B78" s="24" t="s">
        <v>93</v>
      </c>
      <c r="C78" s="83"/>
      <c r="F78" s="25"/>
    </row>
    <row r="79" spans="1:6" s="2" customFormat="1" ht="12.75">
      <c r="A79" s="56"/>
      <c r="B79" s="24"/>
      <c r="C79" s="25"/>
      <c r="F79" s="25"/>
    </row>
    <row r="80" spans="1:6" s="2" customFormat="1" ht="12.75">
      <c r="A80" s="29"/>
      <c r="B80" s="25"/>
      <c r="C80" s="25"/>
      <c r="F80" s="25"/>
    </row>
    <row r="81" spans="1:6" s="2" customFormat="1" ht="12.75">
      <c r="A81" s="29"/>
      <c r="B81" s="30"/>
      <c r="C81" s="25"/>
      <c r="F81" s="25"/>
    </row>
    <row r="82" spans="1:6" s="2" customFormat="1" ht="12.75">
      <c r="A82" s="29"/>
      <c r="B82" s="30"/>
      <c r="C82" s="25"/>
      <c r="F82" s="25"/>
    </row>
    <row r="83" spans="1:6" s="2" customFormat="1" ht="12.75">
      <c r="A83" s="29"/>
      <c r="B83" s="30"/>
      <c r="C83" s="25"/>
      <c r="D83" s="43"/>
      <c r="E83" s="43" t="s">
        <v>182</v>
      </c>
      <c r="F83" s="25"/>
    </row>
    <row r="84" spans="1:6" s="2" customFormat="1" ht="12.75">
      <c r="A84" s="29"/>
      <c r="B84" s="25"/>
      <c r="C84" s="25"/>
      <c r="D84" s="43"/>
      <c r="E84" s="43" t="s">
        <v>37</v>
      </c>
      <c r="F84" s="25"/>
    </row>
    <row r="85" spans="1:6" s="2" customFormat="1" ht="12.75">
      <c r="A85" s="29"/>
      <c r="B85" s="25" t="s">
        <v>92</v>
      </c>
      <c r="C85" s="25"/>
      <c r="F85" s="25"/>
    </row>
    <row r="86" spans="1:6" s="2" customFormat="1" ht="12.75">
      <c r="A86" s="29"/>
      <c r="B86" s="97" t="s">
        <v>168</v>
      </c>
      <c r="C86" s="25"/>
      <c r="D86" s="3"/>
      <c r="E86" s="3">
        <v>798000</v>
      </c>
      <c r="F86" s="25"/>
    </row>
    <row r="87" spans="1:6" s="2" customFormat="1" ht="12.75">
      <c r="A87" s="29"/>
      <c r="B87" s="25"/>
      <c r="C87" s="25"/>
      <c r="D87" s="3"/>
      <c r="E87" s="3"/>
      <c r="F87" s="25"/>
    </row>
    <row r="88" spans="1:6" s="2" customFormat="1" ht="12.75">
      <c r="A88" s="29"/>
      <c r="B88" s="25" t="s">
        <v>166</v>
      </c>
      <c r="C88" s="25"/>
      <c r="D88" s="3"/>
      <c r="E88" s="3"/>
      <c r="F88" s="25"/>
    </row>
    <row r="89" spans="1:6" s="2" customFormat="1" ht="12.75">
      <c r="A89" s="29"/>
      <c r="B89" s="97" t="s">
        <v>167</v>
      </c>
      <c r="C89" s="25"/>
      <c r="D89" s="3"/>
      <c r="E89" s="3">
        <v>1470000</v>
      </c>
      <c r="F89" s="25"/>
    </row>
    <row r="90" spans="1:6" s="2" customFormat="1" ht="12.75">
      <c r="A90" s="29"/>
      <c r="B90" s="25"/>
      <c r="C90" s="25"/>
      <c r="F90" s="25"/>
    </row>
    <row r="91" spans="1:6" s="2" customFormat="1" ht="12.75">
      <c r="A91" s="56" t="s">
        <v>94</v>
      </c>
      <c r="B91" s="24" t="s">
        <v>69</v>
      </c>
      <c r="C91" s="83"/>
      <c r="F91" s="25"/>
    </row>
    <row r="92" spans="1:6" s="2" customFormat="1" ht="12.75">
      <c r="A92" s="56"/>
      <c r="B92" s="24"/>
      <c r="C92" s="25"/>
      <c r="F92" s="25"/>
    </row>
    <row r="93" spans="1:6" s="49" customFormat="1" ht="12.75">
      <c r="A93" s="47"/>
      <c r="B93" s="30" t="s">
        <v>193</v>
      </c>
      <c r="C93" s="30"/>
      <c r="F93" s="30"/>
    </row>
    <row r="94" spans="1:6" s="49" customFormat="1" ht="12.75">
      <c r="A94" s="47"/>
      <c r="B94" s="30"/>
      <c r="C94" s="30"/>
      <c r="F94" s="30"/>
    </row>
    <row r="95" spans="1:6" s="49" customFormat="1" ht="12.75">
      <c r="A95" s="47"/>
      <c r="B95" s="50"/>
      <c r="C95" s="30"/>
      <c r="D95" s="43" t="s">
        <v>71</v>
      </c>
      <c r="E95" s="43" t="s">
        <v>192</v>
      </c>
      <c r="F95" s="30"/>
    </row>
    <row r="96" spans="1:6" s="49" customFormat="1" ht="12.75">
      <c r="A96" s="47"/>
      <c r="B96" s="50"/>
      <c r="C96" s="30"/>
      <c r="D96" s="43" t="s">
        <v>182</v>
      </c>
      <c r="E96" s="43" t="s">
        <v>182</v>
      </c>
      <c r="F96" s="30"/>
    </row>
    <row r="97" spans="1:6" s="49" customFormat="1" ht="12.75">
      <c r="A97" s="47"/>
      <c r="B97" s="50"/>
      <c r="C97" s="30"/>
      <c r="D97" s="43" t="s">
        <v>37</v>
      </c>
      <c r="E97" s="43" t="s">
        <v>37</v>
      </c>
      <c r="F97" s="30"/>
    </row>
    <row r="98" spans="1:6" s="49" customFormat="1" ht="12.75">
      <c r="A98" s="47"/>
      <c r="B98" s="50"/>
      <c r="C98" s="30"/>
      <c r="F98" s="30"/>
    </row>
    <row r="99" spans="1:6" s="49" customFormat="1" ht="12.75">
      <c r="A99" s="47"/>
      <c r="B99" s="49" t="s">
        <v>126</v>
      </c>
      <c r="C99" s="30"/>
      <c r="D99" s="51">
        <v>15000</v>
      </c>
      <c r="E99" s="51">
        <v>30000</v>
      </c>
      <c r="F99" s="73"/>
    </row>
    <row r="100" spans="1:6" s="49" customFormat="1" ht="12.75">
      <c r="A100" s="47"/>
      <c r="B100" s="49" t="s">
        <v>127</v>
      </c>
      <c r="C100" s="30"/>
      <c r="D100" s="51"/>
      <c r="E100" s="51"/>
      <c r="F100" s="73"/>
    </row>
    <row r="101" spans="1:6" s="49" customFormat="1" ht="12.75">
      <c r="A101" s="47"/>
      <c r="C101" s="30"/>
      <c r="D101" s="51"/>
      <c r="E101" s="51"/>
      <c r="F101" s="73"/>
    </row>
    <row r="102" spans="1:6" s="49" customFormat="1" ht="12.75">
      <c r="A102" s="47"/>
      <c r="B102" s="30" t="s">
        <v>121</v>
      </c>
      <c r="C102" s="30"/>
      <c r="D102" s="52">
        <v>3000</v>
      </c>
      <c r="E102" s="52">
        <v>6000</v>
      </c>
      <c r="F102" s="73"/>
    </row>
    <row r="103" spans="1:6" s="49" customFormat="1" ht="12.75">
      <c r="A103" s="47"/>
      <c r="B103" s="30"/>
      <c r="C103" s="30"/>
      <c r="D103" s="52"/>
      <c r="E103" s="52"/>
      <c r="F103" s="73"/>
    </row>
    <row r="104" spans="1:6" s="49" customFormat="1" ht="12.75">
      <c r="A104" s="47"/>
      <c r="B104" s="30" t="s">
        <v>128</v>
      </c>
      <c r="C104" s="30"/>
      <c r="D104" s="52">
        <v>6000</v>
      </c>
      <c r="E104" s="52">
        <v>12000</v>
      </c>
      <c r="F104" s="73"/>
    </row>
    <row r="105" spans="1:7" s="49" customFormat="1" ht="12.75">
      <c r="A105" s="47"/>
      <c r="B105" s="30" t="s">
        <v>129</v>
      </c>
      <c r="C105" s="30"/>
      <c r="D105" s="52"/>
      <c r="E105" s="52"/>
      <c r="F105" s="73"/>
      <c r="G105" s="94"/>
    </row>
    <row r="106" spans="1:6" s="49" customFormat="1" ht="12.75">
      <c r="A106" s="47"/>
      <c r="B106" s="30"/>
      <c r="C106" s="30"/>
      <c r="D106" s="52"/>
      <c r="E106" s="52"/>
      <c r="F106" s="73"/>
    </row>
    <row r="107" spans="1:6" s="49" customFormat="1" ht="12.75">
      <c r="A107" s="47"/>
      <c r="B107" s="30" t="s">
        <v>122</v>
      </c>
      <c r="C107" s="30"/>
      <c r="D107" s="3">
        <v>6000</v>
      </c>
      <c r="E107" s="3">
        <v>12000</v>
      </c>
      <c r="F107" s="73"/>
    </row>
    <row r="108" spans="1:6" s="2" customFormat="1" ht="12.75">
      <c r="A108" s="29"/>
      <c r="B108" s="30"/>
      <c r="C108" s="25"/>
      <c r="F108" s="73"/>
    </row>
    <row r="109" spans="1:6" s="2" customFormat="1" ht="12.75">
      <c r="A109" s="56" t="s">
        <v>94</v>
      </c>
      <c r="B109" s="24" t="s">
        <v>199</v>
      </c>
      <c r="C109" s="25"/>
      <c r="F109" s="73"/>
    </row>
    <row r="110" spans="1:6" s="2" customFormat="1" ht="12.75">
      <c r="A110" s="29"/>
      <c r="B110" s="30"/>
      <c r="C110" s="25"/>
      <c r="F110" s="73"/>
    </row>
    <row r="111" spans="1:6" s="2" customFormat="1" ht="12.75">
      <c r="A111" s="29"/>
      <c r="B111" s="30"/>
      <c r="C111" s="25"/>
      <c r="D111" s="43" t="s">
        <v>71</v>
      </c>
      <c r="E111" s="43" t="s">
        <v>192</v>
      </c>
      <c r="F111" s="73"/>
    </row>
    <row r="112" spans="1:6" s="2" customFormat="1" ht="12.75">
      <c r="A112" s="29"/>
      <c r="B112" s="30"/>
      <c r="C112" s="25"/>
      <c r="D112" s="43" t="s">
        <v>182</v>
      </c>
      <c r="E112" s="43" t="s">
        <v>182</v>
      </c>
      <c r="F112" s="73"/>
    </row>
    <row r="113" spans="1:6" s="2" customFormat="1" ht="12.75">
      <c r="A113" s="29"/>
      <c r="B113" s="30"/>
      <c r="C113" s="25"/>
      <c r="D113" s="43" t="s">
        <v>37</v>
      </c>
      <c r="E113" s="43" t="s">
        <v>37</v>
      </c>
      <c r="F113" s="73"/>
    </row>
    <row r="114" spans="1:6" s="2" customFormat="1" ht="12.75">
      <c r="A114" s="29"/>
      <c r="B114" s="30"/>
      <c r="C114" s="25"/>
      <c r="D114" s="43"/>
      <c r="E114" s="43"/>
      <c r="F114" s="73"/>
    </row>
    <row r="115" spans="2:6" ht="12.75">
      <c r="B115" s="50" t="s">
        <v>130</v>
      </c>
      <c r="D115" s="53">
        <v>679608</v>
      </c>
      <c r="E115" s="53">
        <v>884287</v>
      </c>
      <c r="F115" s="73"/>
    </row>
    <row r="116" spans="2:6" ht="12.75">
      <c r="B116" s="30" t="s">
        <v>131</v>
      </c>
      <c r="D116" s="53"/>
      <c r="E116" s="53"/>
      <c r="F116" s="73"/>
    </row>
    <row r="117" spans="2:6" ht="12.75">
      <c r="B117" s="50"/>
      <c r="F117" s="73"/>
    </row>
    <row r="118" spans="2:6" ht="12.75">
      <c r="B118" s="50" t="s">
        <v>147</v>
      </c>
      <c r="D118" s="53">
        <v>12456135</v>
      </c>
      <c r="E118" s="53">
        <v>23721002</v>
      </c>
      <c r="F118" s="73"/>
    </row>
    <row r="119" spans="2:5" ht="12.75">
      <c r="B119" s="50" t="s">
        <v>154</v>
      </c>
      <c r="D119" s="87"/>
      <c r="E119" s="53"/>
    </row>
    <row r="120" spans="2:5" ht="12.75">
      <c r="B120" s="50"/>
      <c r="D120" s="87"/>
      <c r="E120" s="53"/>
    </row>
    <row r="121" spans="2:5" ht="12.75">
      <c r="B121" s="50" t="s">
        <v>201</v>
      </c>
      <c r="D121" s="53">
        <v>28428</v>
      </c>
      <c r="E121" s="53">
        <v>28428</v>
      </c>
    </row>
    <row r="122" spans="2:5" ht="12.75">
      <c r="B122" s="50" t="s">
        <v>202</v>
      </c>
      <c r="D122" s="87"/>
      <c r="E122" s="53"/>
    </row>
    <row r="123" spans="2:5" ht="12.75">
      <c r="B123" s="50"/>
      <c r="D123" s="87"/>
      <c r="E123" s="53"/>
    </row>
    <row r="124" spans="1:6" s="2" customFormat="1" ht="12.75">
      <c r="A124" s="29"/>
      <c r="B124" s="25"/>
      <c r="C124" s="25"/>
      <c r="F124" s="25"/>
    </row>
    <row r="125" spans="1:6" s="2" customFormat="1" ht="12.75">
      <c r="A125" s="29"/>
      <c r="B125" s="30"/>
      <c r="C125" s="25"/>
      <c r="F125" s="25"/>
    </row>
    <row r="126" spans="1:6" s="2" customFormat="1" ht="12.75">
      <c r="A126" s="29"/>
      <c r="B126" s="30"/>
      <c r="C126" s="25"/>
      <c r="F126" s="25"/>
    </row>
    <row r="127" spans="1:6" s="2" customFormat="1" ht="12.75">
      <c r="A127" s="29"/>
      <c r="B127" s="30"/>
      <c r="C127" s="25"/>
      <c r="F127" s="25"/>
    </row>
  </sheetData>
  <printOptions/>
  <pageMargins left="0.5905511811023623" right="0.3937007874015748" top="1.1655511811023622" bottom="0.5511811023622047" header="0.5118110236220472" footer="0.5118110236220472"/>
  <pageSetup orientation="portrait" paperSize="9" r:id="rId2"/>
  <rowBreaks count="2" manualBreakCount="2">
    <brk id="52" max="4" man="1"/>
    <brk id="108" max="4" man="1"/>
  </rowBreaks>
  <drawing r:id="rId1"/>
</worksheet>
</file>

<file path=xl/worksheets/sheet7.xml><?xml version="1.0" encoding="utf-8"?>
<worksheet xmlns="http://schemas.openxmlformats.org/spreadsheetml/2006/main" xmlns:r="http://schemas.openxmlformats.org/officeDocument/2006/relationships">
  <dimension ref="A1:AR536"/>
  <sheetViews>
    <sheetView tabSelected="1" view="pageBreakPreview" zoomScaleSheetLayoutView="100" workbookViewId="0" topLeftCell="A1">
      <selection activeCell="C11" sqref="C11"/>
    </sheetView>
  </sheetViews>
  <sheetFormatPr defaultColWidth="9.140625" defaultRowHeight="12.75"/>
  <cols>
    <col min="1" max="1" width="4.140625" style="37" customWidth="1"/>
    <col min="2" max="2" width="3.7109375" style="17" customWidth="1"/>
    <col min="3" max="3" width="28.8515625" style="17" customWidth="1"/>
    <col min="4" max="4" width="11.8515625" style="17" customWidth="1"/>
    <col min="5" max="5" width="15.28125" style="18" bestFit="1" customWidth="1"/>
    <col min="6" max="6" width="16.7109375" style="18" customWidth="1"/>
    <col min="7" max="7" width="16.421875" style="18" customWidth="1"/>
    <col min="8" max="16384" width="8.8515625" style="18" customWidth="1"/>
  </cols>
  <sheetData>
    <row r="1" spans="1:4" s="2" customFormat="1" ht="12.75">
      <c r="A1" s="37" t="s">
        <v>0</v>
      </c>
      <c r="D1" s="3"/>
    </row>
    <row r="2" spans="1:4" s="2" customFormat="1" ht="12.75">
      <c r="A2" s="18" t="s">
        <v>1</v>
      </c>
      <c r="D2" s="3"/>
    </row>
    <row r="3" spans="1:4" ht="12.75">
      <c r="A3" s="38"/>
      <c r="B3" s="21"/>
      <c r="C3" s="21"/>
      <c r="D3" s="21"/>
    </row>
    <row r="5" spans="2:3" ht="12.75">
      <c r="B5" s="19"/>
      <c r="C5" s="19"/>
    </row>
    <row r="6" spans="2:3" ht="12.75">
      <c r="B6" s="23"/>
      <c r="C6" s="23"/>
    </row>
    <row r="7" spans="2:3" ht="12.75">
      <c r="B7" s="23"/>
      <c r="C7" s="23"/>
    </row>
    <row r="8" spans="1:32" s="84" customFormat="1" ht="12.75">
      <c r="A8" s="57" t="s">
        <v>169</v>
      </c>
      <c r="B8" s="29" t="s">
        <v>53</v>
      </c>
      <c r="C8" s="29"/>
      <c r="D8" s="88"/>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row>
    <row r="9" spans="1:32" s="26" customFormat="1" ht="12.75">
      <c r="A9" s="39"/>
      <c r="B9" s="29"/>
      <c r="C9" s="29"/>
      <c r="D9" s="31"/>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row>
    <row r="10" spans="2:3" ht="12.75">
      <c r="B10" s="23"/>
      <c r="C10" s="23"/>
    </row>
    <row r="11" spans="2:3" ht="12.75">
      <c r="B11" s="23"/>
      <c r="C11" s="23"/>
    </row>
    <row r="12" spans="2:3" ht="12.75">
      <c r="B12" s="23"/>
      <c r="C12" s="23"/>
    </row>
    <row r="13" spans="2:3" ht="12.75">
      <c r="B13" s="23"/>
      <c r="C13" s="23"/>
    </row>
    <row r="14" spans="2:3" ht="12.75">
      <c r="B14" s="23"/>
      <c r="C14" s="23"/>
    </row>
    <row r="15" spans="2:3" ht="12.75">
      <c r="B15" s="23"/>
      <c r="C15" s="23"/>
    </row>
    <row r="16" spans="2:3" ht="12.75">
      <c r="B16" s="23"/>
      <c r="C16" s="23"/>
    </row>
    <row r="17" spans="2:3" ht="12.75">
      <c r="B17" s="23"/>
      <c r="C17" s="23"/>
    </row>
    <row r="18" spans="2:3" ht="12.75">
      <c r="B18" s="23"/>
      <c r="C18" s="23"/>
    </row>
    <row r="19" spans="2:3" ht="12.75">
      <c r="B19" s="23"/>
      <c r="C19" s="23"/>
    </row>
    <row r="20" spans="1:44" s="2" customFormat="1" ht="12.75">
      <c r="A20" s="57" t="s">
        <v>95</v>
      </c>
      <c r="B20" s="29" t="s">
        <v>66</v>
      </c>
      <c r="C20" s="29"/>
      <c r="D20" s="90"/>
      <c r="E20" s="91"/>
      <c r="F20" s="91"/>
      <c r="G20" s="91"/>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row>
    <row r="21" spans="1:44" s="2" customFormat="1" ht="12.75">
      <c r="A21" s="39"/>
      <c r="B21" s="29" t="s">
        <v>67</v>
      </c>
      <c r="C21" s="29"/>
      <c r="D21" s="90"/>
      <c r="E21" s="91"/>
      <c r="F21" s="91"/>
      <c r="G21" s="91"/>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row>
    <row r="22" spans="1:44" s="2" customFormat="1" ht="12.75">
      <c r="A22" s="39"/>
      <c r="B22" s="29"/>
      <c r="C22" s="29"/>
      <c r="D22" s="33"/>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row>
    <row r="23" spans="1:44" s="2" customFormat="1" ht="12.75">
      <c r="A23" s="39"/>
      <c r="B23" s="33"/>
      <c r="C23" s="33"/>
      <c r="D23" s="33"/>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row>
    <row r="24" spans="1:44" s="2" customFormat="1" ht="12.75">
      <c r="A24" s="39"/>
      <c r="B24" s="33"/>
      <c r="C24" s="33"/>
      <c r="D24" s="33"/>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row>
    <row r="25" spans="1:44" s="2" customFormat="1" ht="12.75">
      <c r="A25" s="39"/>
      <c r="B25" s="33"/>
      <c r="C25" s="33"/>
      <c r="D25" s="33"/>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row>
    <row r="26" spans="1:44" s="2" customFormat="1" ht="12.75">
      <c r="A26" s="39"/>
      <c r="B26" s="33"/>
      <c r="C26" s="33"/>
      <c r="D26" s="33"/>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row>
    <row r="27" spans="1:44" s="2" customFormat="1" ht="12.75">
      <c r="A27" s="57" t="s">
        <v>96</v>
      </c>
      <c r="B27" s="29" t="s">
        <v>48</v>
      </c>
      <c r="C27" s="29"/>
      <c r="D27" s="33"/>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row>
    <row r="28" spans="1:44" s="2" customFormat="1" ht="12.75">
      <c r="A28" s="57"/>
      <c r="B28" s="29"/>
      <c r="C28" s="29"/>
      <c r="D28" s="33"/>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row>
    <row r="30" spans="1:44" s="2" customFormat="1" ht="12.75">
      <c r="A30" s="39"/>
      <c r="B30" s="33"/>
      <c r="C30" s="33"/>
      <c r="D30" s="33"/>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row>
    <row r="31" spans="1:44" s="2" customFormat="1" ht="12.75">
      <c r="A31" s="39"/>
      <c r="B31" s="33"/>
      <c r="C31" s="33"/>
      <c r="D31" s="33"/>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row>
    <row r="32" spans="1:44" s="2" customFormat="1" ht="12.75">
      <c r="A32" s="39"/>
      <c r="B32" s="33"/>
      <c r="C32" s="33"/>
      <c r="D32" s="33"/>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row>
    <row r="33" spans="1:44" s="2" customFormat="1" ht="12.75">
      <c r="A33" s="57" t="s">
        <v>97</v>
      </c>
      <c r="B33" s="29" t="s">
        <v>54</v>
      </c>
      <c r="C33" s="29"/>
      <c r="D33" s="33"/>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row>
    <row r="34" spans="1:44" s="2" customFormat="1" ht="12.75">
      <c r="A34" s="57"/>
      <c r="B34" s="29"/>
      <c r="C34" s="29"/>
      <c r="D34" s="33"/>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row>
    <row r="35" spans="1:44" s="2" customFormat="1" ht="12.75">
      <c r="A35" s="39"/>
      <c r="B35" s="33"/>
      <c r="C35" s="33"/>
      <c r="D35" s="33"/>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row>
    <row r="36" spans="1:44" s="2" customFormat="1" ht="12.75">
      <c r="A36" s="39"/>
      <c r="B36" s="33"/>
      <c r="C36" s="33"/>
      <c r="D36" s="33"/>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row>
    <row r="37" spans="1:44" s="2" customFormat="1" ht="12.75">
      <c r="A37" s="57" t="s">
        <v>98</v>
      </c>
      <c r="B37" s="29" t="s">
        <v>11</v>
      </c>
      <c r="C37" s="29"/>
      <c r="D37" s="33"/>
      <c r="E37" s="27"/>
      <c r="F37" s="27"/>
      <c r="G37" s="33"/>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row>
    <row r="38" spans="1:44" s="2" customFormat="1" ht="12.75">
      <c r="A38" s="39"/>
      <c r="B38" s="29"/>
      <c r="C38" s="29"/>
      <c r="D38" s="33"/>
      <c r="E38" s="33"/>
      <c r="F38" s="36" t="s">
        <v>71</v>
      </c>
      <c r="G38" s="36" t="s">
        <v>192</v>
      </c>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row>
    <row r="39" spans="1:44" s="25" customFormat="1" ht="12.75">
      <c r="A39" s="39"/>
      <c r="B39" s="33"/>
      <c r="C39" s="33"/>
      <c r="D39" s="33"/>
      <c r="E39" s="43"/>
      <c r="F39" s="43" t="s">
        <v>182</v>
      </c>
      <c r="G39" s="43" t="s">
        <v>182</v>
      </c>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row>
    <row r="40" spans="1:44" s="25" customFormat="1" ht="12.75">
      <c r="A40" s="39"/>
      <c r="B40" s="33"/>
      <c r="C40" s="33"/>
      <c r="D40" s="33"/>
      <c r="E40" s="46"/>
      <c r="F40" s="46" t="s">
        <v>37</v>
      </c>
      <c r="G40" s="46" t="s">
        <v>37</v>
      </c>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row>
    <row r="41" spans="1:44" s="2" customFormat="1" ht="12.75">
      <c r="A41" s="39"/>
      <c r="B41" s="33" t="s">
        <v>49</v>
      </c>
      <c r="C41" s="33"/>
      <c r="D41" s="33"/>
      <c r="E41" s="45"/>
      <c r="F41" s="45">
        <v>973400</v>
      </c>
      <c r="G41" s="41">
        <v>2157600</v>
      </c>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row>
    <row r="42" spans="1:44" s="2" customFormat="1" ht="12.75">
      <c r="A42" s="39"/>
      <c r="B42" s="33" t="s">
        <v>146</v>
      </c>
      <c r="C42" s="33"/>
      <c r="D42" s="33"/>
      <c r="E42" s="45"/>
      <c r="F42" s="45">
        <v>-54000</v>
      </c>
      <c r="G42" s="69">
        <f>-175000-54000</f>
        <v>-229000</v>
      </c>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row>
    <row r="43" spans="1:44" s="2" customFormat="1" ht="13.5" thickBot="1">
      <c r="A43" s="39"/>
      <c r="B43" s="33"/>
      <c r="C43" s="33"/>
      <c r="D43" s="33"/>
      <c r="E43" s="45"/>
      <c r="F43" s="42">
        <f>SUM(F41:F42)</f>
        <v>919400</v>
      </c>
      <c r="G43" s="42">
        <f>SUM(G41:G42)</f>
        <v>1928600</v>
      </c>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row>
    <row r="44" spans="1:44" s="2" customFormat="1" ht="13.5" thickTop="1">
      <c r="A44" s="39"/>
      <c r="B44" s="44"/>
      <c r="C44" s="44"/>
      <c r="D44" s="33"/>
      <c r="E44" s="41"/>
      <c r="F44" s="45"/>
      <c r="G44" s="45"/>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row>
    <row r="45" spans="1:44" s="2" customFormat="1" ht="12.75">
      <c r="A45" s="39"/>
      <c r="B45" s="44"/>
      <c r="C45" s="44"/>
      <c r="D45" s="33"/>
      <c r="E45" s="41"/>
      <c r="F45" s="41"/>
      <c r="G45" s="45"/>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row>
    <row r="46" spans="1:44" s="2" customFormat="1" ht="12.75">
      <c r="A46" s="39"/>
      <c r="B46" s="44"/>
      <c r="C46" s="44"/>
      <c r="D46" s="33"/>
      <c r="E46" s="41"/>
      <c r="F46" s="41"/>
      <c r="G46" s="45"/>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row>
    <row r="47" spans="1:44" s="2" customFormat="1" ht="12.75">
      <c r="A47" s="39"/>
      <c r="B47" s="44"/>
      <c r="C47" s="44"/>
      <c r="D47" s="33"/>
      <c r="E47" s="41"/>
      <c r="F47" s="41"/>
      <c r="G47" s="45"/>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row>
    <row r="48" spans="1:44" s="2" customFormat="1" ht="12.75">
      <c r="A48" s="57" t="s">
        <v>99</v>
      </c>
      <c r="B48" s="29" t="s">
        <v>109</v>
      </c>
      <c r="C48" s="29"/>
      <c r="D48" s="33"/>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row>
    <row r="49" spans="1:44" s="2" customFormat="1" ht="12.75">
      <c r="A49" s="57"/>
      <c r="B49" s="29"/>
      <c r="C49" s="29"/>
      <c r="D49" s="33"/>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row>
    <row r="50" spans="1:44" s="2" customFormat="1" ht="12.75">
      <c r="A50" s="39"/>
      <c r="B50" s="33"/>
      <c r="C50" s="33"/>
      <c r="D50" s="33"/>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row>
    <row r="51" spans="1:44" s="2" customFormat="1" ht="12.75">
      <c r="A51" s="39"/>
      <c r="B51" s="33"/>
      <c r="C51" s="33"/>
      <c r="D51" s="33"/>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row>
    <row r="52" spans="1:44" s="2" customFormat="1" ht="12.75">
      <c r="A52" s="39"/>
      <c r="B52" s="33"/>
      <c r="C52" s="33"/>
      <c r="D52" s="33"/>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row>
    <row r="53" spans="1:44" s="2" customFormat="1" ht="12.75">
      <c r="A53" s="57" t="s">
        <v>100</v>
      </c>
      <c r="B53" s="29" t="s">
        <v>108</v>
      </c>
      <c r="C53" s="29"/>
      <c r="D53" s="33"/>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row>
    <row r="54" spans="1:44" s="2" customFormat="1" ht="12.75">
      <c r="A54" s="57"/>
      <c r="B54" s="29"/>
      <c r="C54" s="29"/>
      <c r="D54" s="33"/>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row>
    <row r="55" spans="1:44" s="2" customFormat="1" ht="12.75">
      <c r="A55" s="39"/>
      <c r="B55" s="33" t="s">
        <v>176</v>
      </c>
      <c r="C55" s="33"/>
      <c r="D55" s="33"/>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row>
    <row r="56" spans="1:44" s="2" customFormat="1" ht="12.75">
      <c r="A56" s="39"/>
      <c r="B56" s="33"/>
      <c r="C56" s="33"/>
      <c r="D56" s="33"/>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row>
    <row r="57" spans="1:44" s="2" customFormat="1" ht="12.75">
      <c r="A57" s="39"/>
      <c r="B57" s="33"/>
      <c r="C57" s="33"/>
      <c r="D57" s="33"/>
      <c r="E57" s="27"/>
      <c r="F57" s="36" t="s">
        <v>71</v>
      </c>
      <c r="G57" s="36" t="s">
        <v>192</v>
      </c>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row>
    <row r="58" spans="1:44" s="2" customFormat="1" ht="12.75">
      <c r="A58" s="39"/>
      <c r="B58" s="33"/>
      <c r="C58" s="33"/>
      <c r="D58" s="33"/>
      <c r="E58" s="27"/>
      <c r="F58" s="43" t="s">
        <v>156</v>
      </c>
      <c r="G58" s="43" t="s">
        <v>182</v>
      </c>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row>
    <row r="59" spans="1:44" s="2" customFormat="1" ht="12.75">
      <c r="A59" s="39"/>
      <c r="B59" s="33"/>
      <c r="C59" s="33"/>
      <c r="D59" s="33"/>
      <c r="E59" s="27"/>
      <c r="F59" s="36" t="s">
        <v>37</v>
      </c>
      <c r="G59" s="36" t="s">
        <v>37</v>
      </c>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row>
    <row r="60" spans="1:44" s="2" customFormat="1" ht="12.75">
      <c r="A60" s="39"/>
      <c r="B60" s="33" t="s">
        <v>177</v>
      </c>
      <c r="C60" s="33"/>
      <c r="D60" s="33"/>
      <c r="E60" s="27"/>
      <c r="F60" s="41">
        <v>1800000</v>
      </c>
      <c r="G60" s="98">
        <f>932044+4750000+1800000</f>
        <v>7482044</v>
      </c>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row>
    <row r="61" spans="1:44" s="2" customFormat="1" ht="12.75">
      <c r="A61" s="39"/>
      <c r="B61" s="33" t="s">
        <v>178</v>
      </c>
      <c r="C61" s="33"/>
      <c r="D61" s="33"/>
      <c r="E61" s="27"/>
      <c r="F61" s="41">
        <v>500000</v>
      </c>
      <c r="G61" s="98">
        <f>3800000+500000</f>
        <v>4300000</v>
      </c>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row>
    <row r="62" spans="1:44" s="2" customFormat="1" ht="13.5" thickBot="1">
      <c r="A62" s="39"/>
      <c r="B62" s="33" t="s">
        <v>179</v>
      </c>
      <c r="C62" s="33"/>
      <c r="D62" s="33"/>
      <c r="E62" s="27"/>
      <c r="F62" s="99">
        <v>3250</v>
      </c>
      <c r="G62" s="99">
        <f>1808+3250</f>
        <v>5058</v>
      </c>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row>
    <row r="63" spans="1:44" s="2" customFormat="1" ht="12.75">
      <c r="A63" s="39"/>
      <c r="B63" s="33"/>
      <c r="C63" s="33"/>
      <c r="D63" s="33"/>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row>
    <row r="64" spans="1:44" s="2" customFormat="1" ht="12.75">
      <c r="A64" s="39"/>
      <c r="B64" s="33" t="s">
        <v>198</v>
      </c>
      <c r="C64" s="33"/>
      <c r="D64" s="33"/>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row>
    <row r="65" spans="1:44" s="2" customFormat="1" ht="12.75">
      <c r="A65" s="39"/>
      <c r="B65" s="33"/>
      <c r="C65" s="33"/>
      <c r="D65" s="33"/>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row>
    <row r="66" spans="1:44" s="2" customFormat="1" ht="12.75">
      <c r="A66" s="39"/>
      <c r="B66" s="33"/>
      <c r="C66" s="33"/>
      <c r="D66" s="33"/>
      <c r="E66" s="27"/>
      <c r="F66" s="27"/>
      <c r="G66" s="36" t="s">
        <v>76</v>
      </c>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row>
    <row r="67" spans="1:44" s="2" customFormat="1" ht="12.75">
      <c r="A67" s="39"/>
      <c r="B67" s="33"/>
      <c r="C67" s="33"/>
      <c r="D67" s="33"/>
      <c r="E67" s="27"/>
      <c r="F67" s="27"/>
      <c r="G67" s="43" t="s">
        <v>182</v>
      </c>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row>
    <row r="68" spans="1:44" s="2" customFormat="1" ht="12.75">
      <c r="A68" s="39"/>
      <c r="B68" s="33"/>
      <c r="C68" s="33"/>
      <c r="D68" s="33"/>
      <c r="E68" s="27"/>
      <c r="F68" s="27"/>
      <c r="G68" s="36" t="s">
        <v>37</v>
      </c>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row>
    <row r="69" spans="1:44" s="2" customFormat="1" ht="12.75">
      <c r="A69" s="39"/>
      <c r="B69" s="33" t="s">
        <v>173</v>
      </c>
      <c r="C69" s="33"/>
      <c r="D69" s="33"/>
      <c r="E69" s="27"/>
      <c r="F69" s="27"/>
      <c r="G69" s="41">
        <v>3439166</v>
      </c>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row>
    <row r="70" spans="1:44" s="2" customFormat="1" ht="12.75">
      <c r="A70" s="39"/>
      <c r="B70" s="33" t="s">
        <v>174</v>
      </c>
      <c r="C70" s="33"/>
      <c r="D70" s="33"/>
      <c r="E70" s="27"/>
      <c r="G70" s="41">
        <v>2637718</v>
      </c>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row>
    <row r="71" spans="1:44" s="2" customFormat="1" ht="13.5" thickBot="1">
      <c r="A71" s="39"/>
      <c r="B71" s="33" t="s">
        <v>175</v>
      </c>
      <c r="C71" s="33"/>
      <c r="D71" s="33"/>
      <c r="E71" s="27"/>
      <c r="F71" s="27"/>
      <c r="G71" s="99">
        <v>2654756</v>
      </c>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row>
    <row r="72" spans="1:44" s="2" customFormat="1" ht="12.75">
      <c r="A72" s="39"/>
      <c r="B72" s="33"/>
      <c r="C72" s="33"/>
      <c r="D72" s="33"/>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row>
    <row r="73" spans="1:44" s="26" customFormat="1" ht="12.75">
      <c r="A73" s="57" t="s">
        <v>101</v>
      </c>
      <c r="B73" s="29" t="s">
        <v>132</v>
      </c>
      <c r="C73" s="29"/>
      <c r="D73" s="33"/>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row>
    <row r="74" spans="1:44" s="26" customFormat="1" ht="12.75">
      <c r="A74" s="57"/>
      <c r="B74" s="29"/>
      <c r="C74" s="29"/>
      <c r="D74" s="33"/>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row>
    <row r="75" spans="1:44" s="2" customFormat="1" ht="12.75">
      <c r="A75" s="39"/>
      <c r="B75" s="29" t="s">
        <v>133</v>
      </c>
      <c r="C75" s="29"/>
      <c r="D75" s="33"/>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row>
    <row r="76" spans="1:44" s="26" customFormat="1" ht="12.75">
      <c r="A76" s="40"/>
      <c r="B76" s="34"/>
      <c r="C76" s="34"/>
      <c r="D76" s="34"/>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row>
    <row r="77" spans="1:44" s="26" customFormat="1" ht="12.75">
      <c r="A77" s="40"/>
      <c r="B77" s="34"/>
      <c r="C77" s="34"/>
      <c r="D77" s="34"/>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row>
    <row r="78" spans="1:44" s="26" customFormat="1" ht="12.75">
      <c r="A78" s="40"/>
      <c r="B78" s="34"/>
      <c r="C78" s="34"/>
      <c r="D78" s="34"/>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row>
    <row r="79" spans="1:44" s="26" customFormat="1" ht="12.75">
      <c r="A79" s="40"/>
      <c r="B79" s="34"/>
      <c r="C79" s="34"/>
      <c r="D79" s="34"/>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row>
    <row r="80" spans="1:44" s="26" customFormat="1" ht="12.75">
      <c r="A80" s="40"/>
      <c r="B80" s="34"/>
      <c r="C80" s="34"/>
      <c r="D80" s="34"/>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row>
    <row r="81" spans="1:44" s="26" customFormat="1" ht="12.75">
      <c r="A81" s="40"/>
      <c r="B81" s="34"/>
      <c r="C81" s="34"/>
      <c r="D81" s="34"/>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row>
    <row r="82" spans="1:44" s="26" customFormat="1" ht="12.75">
      <c r="A82" s="40"/>
      <c r="B82" s="33"/>
      <c r="C82" s="34"/>
      <c r="D82" s="27"/>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row>
    <row r="83" spans="1:44" s="26" customFormat="1" ht="12.75">
      <c r="A83" s="40"/>
      <c r="B83" s="34"/>
      <c r="C83" s="34"/>
      <c r="D83" s="34"/>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row>
    <row r="84" spans="1:44" s="26" customFormat="1" ht="12.75">
      <c r="A84" s="40"/>
      <c r="B84" s="34"/>
      <c r="C84" s="34"/>
      <c r="D84" s="34"/>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row>
    <row r="85" spans="1:44" s="26" customFormat="1" ht="12.75">
      <c r="A85" s="40"/>
      <c r="B85" s="34"/>
      <c r="C85" s="34"/>
      <c r="D85" s="34"/>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row>
    <row r="86" spans="1:44" s="26" customFormat="1" ht="12.75">
      <c r="A86" s="40"/>
      <c r="B86" s="34"/>
      <c r="C86" s="34"/>
      <c r="D86" s="34"/>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row>
    <row r="87" spans="1:44" s="26" customFormat="1" ht="12.75">
      <c r="A87" s="40"/>
      <c r="B87" s="34"/>
      <c r="C87" s="34"/>
      <c r="D87" s="34"/>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row>
    <row r="88" spans="1:44" s="26" customFormat="1" ht="12.75">
      <c r="A88" s="40"/>
      <c r="B88" s="34"/>
      <c r="C88" s="34"/>
      <c r="D88" s="34"/>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s="26" customFormat="1" ht="12.75">
      <c r="A89" s="40"/>
      <c r="B89" s="34"/>
      <c r="C89" s="34"/>
      <c r="D89" s="34"/>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row>
    <row r="90" spans="1:44" s="26" customFormat="1" ht="12.75">
      <c r="A90" s="40"/>
      <c r="B90" s="34"/>
      <c r="C90" s="34"/>
      <c r="D90" s="34"/>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row>
    <row r="91" spans="1:44" s="26" customFormat="1" ht="12.75">
      <c r="A91" s="40"/>
      <c r="B91" s="34"/>
      <c r="C91" s="34"/>
      <c r="D91" s="34"/>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row>
    <row r="92" spans="1:44" s="26" customFormat="1" ht="12.75">
      <c r="A92" s="39"/>
      <c r="B92" s="29" t="s">
        <v>134</v>
      </c>
      <c r="C92" s="29"/>
      <c r="D92" s="33"/>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row>
    <row r="93" spans="1:44" s="26" customFormat="1" ht="12.75">
      <c r="A93" s="39"/>
      <c r="B93" s="33"/>
      <c r="C93" s="33"/>
      <c r="D93" s="33"/>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s="26" customFormat="1" ht="12.75">
      <c r="A94" s="40"/>
      <c r="B94" s="33"/>
      <c r="C94" s="33"/>
      <c r="D94" s="34"/>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row>
    <row r="95" spans="1:44" s="26" customFormat="1" ht="12.75">
      <c r="A95" s="40"/>
      <c r="B95" s="33"/>
      <c r="C95" s="33"/>
      <c r="D95" s="34"/>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row>
    <row r="96" spans="1:44" s="26" customFormat="1" ht="12.75">
      <c r="A96" s="40"/>
      <c r="B96" s="33"/>
      <c r="C96" s="33"/>
      <c r="D96" s="34"/>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row>
    <row r="97" spans="1:44" s="26" customFormat="1" ht="12.75">
      <c r="A97" s="40"/>
      <c r="B97" s="33"/>
      <c r="C97" s="33"/>
      <c r="D97" s="34"/>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row>
    <row r="98" spans="1:44" s="2" customFormat="1" ht="12.75">
      <c r="A98" s="39"/>
      <c r="B98" s="29"/>
      <c r="C98" s="29"/>
      <c r="D98" s="33"/>
      <c r="E98" s="54" t="s">
        <v>135</v>
      </c>
      <c r="F98" s="54" t="s">
        <v>137</v>
      </c>
      <c r="G98" s="70" t="s">
        <v>150</v>
      </c>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row>
    <row r="99" spans="1:44" s="2" customFormat="1" ht="12.75">
      <c r="A99" s="39"/>
      <c r="B99" s="29" t="s">
        <v>139</v>
      </c>
      <c r="C99" s="29"/>
      <c r="D99" s="33"/>
      <c r="E99" s="70" t="s">
        <v>136</v>
      </c>
      <c r="F99" s="70" t="s">
        <v>138</v>
      </c>
      <c r="G99" s="70"/>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row>
    <row r="100" spans="1:44" s="2" customFormat="1" ht="12.75">
      <c r="A100" s="39"/>
      <c r="B100" s="66"/>
      <c r="C100" s="66"/>
      <c r="D100" s="67"/>
      <c r="E100" s="68" t="s">
        <v>37</v>
      </c>
      <c r="F100" s="68" t="s">
        <v>37</v>
      </c>
      <c r="G100" s="68" t="s">
        <v>37</v>
      </c>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row>
    <row r="101" spans="1:44" s="2" customFormat="1" ht="12.75">
      <c r="A101" s="39"/>
      <c r="B101" s="33" t="s">
        <v>140</v>
      </c>
      <c r="C101" s="33"/>
      <c r="D101" s="33"/>
      <c r="E101" s="64">
        <v>5000000</v>
      </c>
      <c r="F101" s="41">
        <v>5000000</v>
      </c>
      <c r="G101" s="71">
        <f>E101-F101</f>
        <v>0</v>
      </c>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row>
    <row r="102" spans="1:44" s="2" customFormat="1" ht="12.75">
      <c r="A102" s="39"/>
      <c r="B102" s="33" t="s">
        <v>141</v>
      </c>
      <c r="C102" s="33"/>
      <c r="D102" s="33"/>
      <c r="E102" s="64">
        <v>2600000</v>
      </c>
      <c r="F102" s="41">
        <v>2600000</v>
      </c>
      <c r="G102" s="71">
        <f>E102-F102</f>
        <v>0</v>
      </c>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row>
    <row r="103" spans="1:44" s="2" customFormat="1" ht="12.75">
      <c r="A103" s="39"/>
      <c r="B103" s="33" t="s">
        <v>142</v>
      </c>
      <c r="C103" s="33"/>
      <c r="D103" s="33"/>
      <c r="E103" s="64">
        <v>3000000</v>
      </c>
      <c r="F103" s="41">
        <v>0</v>
      </c>
      <c r="G103" s="71">
        <f>E103-F103</f>
        <v>3000000</v>
      </c>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row>
    <row r="104" spans="1:44" s="2" customFormat="1" ht="12.75">
      <c r="A104" s="39"/>
      <c r="B104" s="33" t="s">
        <v>143</v>
      </c>
      <c r="C104" s="33"/>
      <c r="D104" s="33"/>
      <c r="E104" s="64">
        <v>3110000</v>
      </c>
      <c r="F104" s="41">
        <v>3110000</v>
      </c>
      <c r="G104" s="71">
        <f>E104-F104</f>
        <v>0</v>
      </c>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row>
    <row r="105" spans="1:44" s="2" customFormat="1" ht="12.75">
      <c r="A105" s="39"/>
      <c r="B105" s="33" t="s">
        <v>144</v>
      </c>
      <c r="C105" s="33"/>
      <c r="D105" s="33"/>
      <c r="E105" s="64">
        <v>1200000</v>
      </c>
      <c r="F105" s="41">
        <v>1200000</v>
      </c>
      <c r="G105" s="71">
        <f>E105-F105</f>
        <v>0</v>
      </c>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row>
    <row r="106" spans="1:44" s="2" customFormat="1" ht="13.5" thickBot="1">
      <c r="A106" s="39"/>
      <c r="B106" s="33"/>
      <c r="C106" s="33"/>
      <c r="D106" s="33"/>
      <c r="E106" s="65">
        <f>SUM(E101:E105)</f>
        <v>14910000</v>
      </c>
      <c r="F106" s="65">
        <f>SUM(F101:F105)</f>
        <v>11910000</v>
      </c>
      <c r="G106" s="65">
        <f>SUM(G101:G105)</f>
        <v>3000000</v>
      </c>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row>
    <row r="107" spans="1:44" s="2" customFormat="1" ht="13.5" thickTop="1">
      <c r="A107" s="39"/>
      <c r="B107" s="33"/>
      <c r="C107" s="33"/>
      <c r="D107" s="33"/>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row>
    <row r="108" spans="1:44" s="2" customFormat="1" ht="12.75">
      <c r="A108" s="57" t="s">
        <v>102</v>
      </c>
      <c r="B108" s="29" t="s">
        <v>110</v>
      </c>
      <c r="C108" s="29"/>
      <c r="D108" s="33"/>
      <c r="E108" s="27"/>
      <c r="F108" s="27"/>
      <c r="G108" s="33"/>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row>
    <row r="109" spans="1:44" s="2" customFormat="1" ht="12.75">
      <c r="A109" s="57"/>
      <c r="B109" s="29"/>
      <c r="C109" s="29"/>
      <c r="D109" s="33"/>
      <c r="E109" s="27"/>
      <c r="F109" s="27"/>
      <c r="G109" s="33"/>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row>
    <row r="110" spans="1:44" s="26" customFormat="1" ht="12.75">
      <c r="A110" s="40"/>
      <c r="B110" s="33" t="s">
        <v>148</v>
      </c>
      <c r="C110" s="33"/>
      <c r="D110" s="33"/>
      <c r="E110" s="27"/>
      <c r="F110" s="27"/>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row>
    <row r="111" spans="1:44" s="26" customFormat="1" ht="12.75">
      <c r="A111" s="40"/>
      <c r="B111" s="33" t="s">
        <v>194</v>
      </c>
      <c r="C111" s="33"/>
      <c r="D111" s="33"/>
      <c r="E111" s="27"/>
      <c r="F111" s="27"/>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row>
    <row r="112" spans="1:44" s="26" customFormat="1" ht="12.75">
      <c r="A112" s="40"/>
      <c r="B112" s="33"/>
      <c r="C112" s="33"/>
      <c r="D112" s="33"/>
      <c r="E112" s="27"/>
      <c r="F112" s="27"/>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row>
    <row r="113" spans="1:44" s="26" customFormat="1" ht="12.75">
      <c r="A113" s="40"/>
      <c r="B113" s="33"/>
      <c r="C113" s="33"/>
      <c r="D113" s="33"/>
      <c r="E113" s="36" t="s">
        <v>112</v>
      </c>
      <c r="F113" s="36" t="s">
        <v>113</v>
      </c>
      <c r="G113" s="36" t="s">
        <v>36</v>
      </c>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row>
    <row r="114" spans="1:44" s="26" customFormat="1" ht="12.75">
      <c r="A114" s="40"/>
      <c r="B114" s="33"/>
      <c r="C114" s="33"/>
      <c r="D114" s="33"/>
      <c r="E114" s="46" t="s">
        <v>37</v>
      </c>
      <c r="F114" s="46" t="s">
        <v>37</v>
      </c>
      <c r="G114" s="46" t="s">
        <v>37</v>
      </c>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row>
    <row r="115" spans="1:44" s="26" customFormat="1" ht="12.75">
      <c r="A115" s="40"/>
      <c r="B115" s="33"/>
      <c r="C115" s="33"/>
      <c r="D115" s="33"/>
      <c r="E115" s="46"/>
      <c r="F115" s="46"/>
      <c r="G115" s="27"/>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row>
    <row r="116" spans="1:44" s="26" customFormat="1" ht="12.75" hidden="1">
      <c r="A116" s="40"/>
      <c r="B116" s="33" t="s">
        <v>111</v>
      </c>
      <c r="C116" s="33"/>
      <c r="D116" s="33"/>
      <c r="E116" s="41">
        <v>0</v>
      </c>
      <c r="F116" s="41">
        <v>0</v>
      </c>
      <c r="G116" s="71">
        <f>E116+F116</f>
        <v>0</v>
      </c>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row>
    <row r="117" spans="1:44" s="26" customFormat="1" ht="13.5" thickBot="1">
      <c r="A117" s="40"/>
      <c r="B117" s="33" t="s">
        <v>32</v>
      </c>
      <c r="C117" s="33"/>
      <c r="D117" s="33"/>
      <c r="E117" s="99">
        <v>16700</v>
      </c>
      <c r="F117" s="99">
        <v>0</v>
      </c>
      <c r="G117" s="101">
        <f>E117+F117</f>
        <v>16700</v>
      </c>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row>
    <row r="118" spans="1:44" s="26" customFormat="1" ht="13.5" hidden="1" thickBot="1">
      <c r="A118" s="40"/>
      <c r="B118" s="33" t="s">
        <v>36</v>
      </c>
      <c r="C118" s="33"/>
      <c r="D118" s="33"/>
      <c r="E118" s="100">
        <f>SUM(E116:E117)</f>
        <v>16700</v>
      </c>
      <c r="F118" s="100">
        <f>SUM(F116:F117)</f>
        <v>0</v>
      </c>
      <c r="G118" s="100">
        <f>SUM(G116:G117)</f>
        <v>16700</v>
      </c>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row>
    <row r="120" spans="1:44" s="2" customFormat="1" ht="12.75">
      <c r="A120" s="57" t="s">
        <v>103</v>
      </c>
      <c r="B120" s="29" t="s">
        <v>50</v>
      </c>
      <c r="C120" s="29"/>
      <c r="D120" s="33"/>
      <c r="E120" s="27"/>
      <c r="F120" s="27"/>
      <c r="G120" s="33"/>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row>
    <row r="121" spans="1:44" s="2" customFormat="1" ht="12.75">
      <c r="A121" s="57"/>
      <c r="B121" s="29"/>
      <c r="C121" s="29"/>
      <c r="D121" s="33"/>
      <c r="E121" s="27"/>
      <c r="F121" s="27"/>
      <c r="G121" s="33"/>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row>
    <row r="122" spans="1:44" s="2" customFormat="1" ht="12.75">
      <c r="A122" s="39"/>
      <c r="G122" s="33"/>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row>
    <row r="123" spans="1:44" s="2" customFormat="1" ht="12.75">
      <c r="A123" s="39"/>
      <c r="G123" s="33"/>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row>
    <row r="124" spans="1:44" s="2" customFormat="1" ht="12.75">
      <c r="A124" s="39"/>
      <c r="G124" s="33"/>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row>
    <row r="125" spans="1:44" s="2" customFormat="1" ht="12.75">
      <c r="A125" s="57" t="s">
        <v>104</v>
      </c>
      <c r="B125" s="29" t="s">
        <v>51</v>
      </c>
      <c r="C125" s="29"/>
      <c r="D125" s="33"/>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row>
    <row r="126" spans="1:44" s="2" customFormat="1" ht="12.75">
      <c r="A126" s="57"/>
      <c r="B126" s="29"/>
      <c r="C126" s="29"/>
      <c r="D126" s="33"/>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row>
    <row r="127" spans="1:44" s="2" customFormat="1" ht="12.75">
      <c r="A127" s="39"/>
      <c r="B127" s="2" t="s">
        <v>180</v>
      </c>
      <c r="G127" s="45"/>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row>
    <row r="128" spans="1:44" s="2" customFormat="1" ht="12.75">
      <c r="A128" s="39"/>
      <c r="G128" s="45"/>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row>
    <row r="129" spans="1:44" s="2" customFormat="1" ht="12.75">
      <c r="A129" s="39"/>
      <c r="G129" s="45"/>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row>
    <row r="130" spans="1:44" s="2" customFormat="1" ht="12.75">
      <c r="A130" s="39"/>
      <c r="G130" s="45"/>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row>
    <row r="131" spans="1:44" s="2" customFormat="1" ht="12.75">
      <c r="A131" s="39"/>
      <c r="B131" s="33"/>
      <c r="C131" s="33"/>
      <c r="D131" s="33"/>
      <c r="E131" s="27"/>
      <c r="F131" s="27"/>
      <c r="G131" s="33"/>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row>
    <row r="132" spans="1:44" s="2" customFormat="1" ht="12.75">
      <c r="A132" s="39"/>
      <c r="B132" s="33"/>
      <c r="C132" s="33"/>
      <c r="D132" s="33"/>
      <c r="E132" s="27"/>
      <c r="F132" s="27"/>
      <c r="G132" s="33"/>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row>
    <row r="133" spans="1:44" s="2" customFormat="1" ht="12.75">
      <c r="A133" s="39"/>
      <c r="B133" s="33"/>
      <c r="C133" s="33"/>
      <c r="D133" s="33"/>
      <c r="E133" s="27"/>
      <c r="F133" s="27"/>
      <c r="G133" s="33"/>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row>
    <row r="134" spans="1:44" s="2" customFormat="1" ht="12.75">
      <c r="A134" s="39"/>
      <c r="B134" s="33"/>
      <c r="C134" s="33"/>
      <c r="D134" s="33"/>
      <c r="E134" s="27"/>
      <c r="F134" s="27"/>
      <c r="G134" s="33"/>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row>
    <row r="135" ht="12.75">
      <c r="B135" s="17" t="s">
        <v>181</v>
      </c>
    </row>
    <row r="146" spans="1:44" s="2" customFormat="1" ht="12.75">
      <c r="A146" s="57" t="s">
        <v>105</v>
      </c>
      <c r="B146" s="29" t="s">
        <v>44</v>
      </c>
      <c r="C146" s="29"/>
      <c r="D146" s="33"/>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row>
    <row r="147" spans="1:44" s="2" customFormat="1" ht="12.75">
      <c r="A147" s="57"/>
      <c r="B147" s="29"/>
      <c r="C147" s="29"/>
      <c r="D147" s="33"/>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row>
    <row r="148" spans="1:44" s="2" customFormat="1" ht="12.75">
      <c r="A148" s="39"/>
      <c r="B148" s="33" t="s">
        <v>180</v>
      </c>
      <c r="C148" s="33"/>
      <c r="D148" s="33"/>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row>
    <row r="149" spans="1:44" s="2" customFormat="1" ht="12.75">
      <c r="A149" s="39"/>
      <c r="B149" s="33"/>
      <c r="C149" s="33"/>
      <c r="D149" s="33"/>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row>
    <row r="150" spans="1:44" s="2" customFormat="1" ht="12.75">
      <c r="A150" s="39"/>
      <c r="B150" s="33"/>
      <c r="C150" s="33"/>
      <c r="D150" s="33"/>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row>
    <row r="151" spans="1:44" s="2" customFormat="1" ht="12.75">
      <c r="A151" s="39"/>
      <c r="B151" s="33"/>
      <c r="C151" s="33"/>
      <c r="D151" s="33"/>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row>
    <row r="152" spans="1:44" s="2" customFormat="1" ht="12.75">
      <c r="A152" s="39"/>
      <c r="B152" s="33"/>
      <c r="C152" s="33"/>
      <c r="D152" s="33"/>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row>
    <row r="153" spans="1:44" s="2" customFormat="1" ht="12.75">
      <c r="A153" s="39"/>
      <c r="B153" s="33" t="s">
        <v>181</v>
      </c>
      <c r="C153" s="33"/>
      <c r="D153" s="33"/>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row>
    <row r="154" spans="1:44" s="2" customFormat="1" ht="12.75">
      <c r="A154" s="39"/>
      <c r="B154" s="33"/>
      <c r="C154" s="33"/>
      <c r="D154" s="33"/>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row>
    <row r="155" spans="1:44" s="2" customFormat="1" ht="12.75">
      <c r="A155" s="39"/>
      <c r="B155" s="33"/>
      <c r="C155" s="33"/>
      <c r="D155" s="33"/>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row>
    <row r="156" spans="1:44" s="2" customFormat="1" ht="12.75">
      <c r="A156" s="39"/>
      <c r="B156" s="33"/>
      <c r="C156" s="33"/>
      <c r="D156" s="33"/>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row>
    <row r="157" spans="1:44" s="2" customFormat="1" ht="12.75">
      <c r="A157" s="39"/>
      <c r="B157" s="33"/>
      <c r="C157" s="33"/>
      <c r="D157" s="33"/>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row>
    <row r="158" spans="1:44" s="2" customFormat="1" ht="12.75">
      <c r="A158" s="57" t="s">
        <v>106</v>
      </c>
      <c r="B158" s="29" t="s">
        <v>52</v>
      </c>
      <c r="C158" s="29"/>
      <c r="D158" s="33"/>
      <c r="E158" s="27"/>
      <c r="F158" s="27"/>
      <c r="G158" s="33"/>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row>
    <row r="159" spans="1:44" s="2" customFormat="1" ht="12.75">
      <c r="A159" s="39"/>
      <c r="B159" s="33"/>
      <c r="C159" s="33"/>
      <c r="D159" s="33"/>
      <c r="E159" s="36"/>
      <c r="F159" s="36" t="s">
        <v>71</v>
      </c>
      <c r="G159" s="36" t="s">
        <v>192</v>
      </c>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row>
    <row r="160" spans="1:44" s="2" customFormat="1" ht="12.75">
      <c r="A160" s="39"/>
      <c r="B160" s="33"/>
      <c r="C160" s="33"/>
      <c r="D160" s="33"/>
      <c r="E160" s="43"/>
      <c r="F160" s="43" t="s">
        <v>182</v>
      </c>
      <c r="G160" s="43" t="s">
        <v>182</v>
      </c>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row>
    <row r="161" spans="1:44" s="2" customFormat="1" ht="12.75">
      <c r="A161" s="39"/>
      <c r="B161" s="33"/>
      <c r="C161" s="33"/>
      <c r="D161" s="33"/>
      <c r="E161" s="43"/>
      <c r="F161" s="43"/>
      <c r="G161" s="43"/>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row>
    <row r="162" spans="1:44" s="2" customFormat="1" ht="12.75">
      <c r="A162" s="39"/>
      <c r="B162" s="33" t="s">
        <v>55</v>
      </c>
      <c r="C162" s="33"/>
      <c r="D162" s="33"/>
      <c r="E162" s="41"/>
      <c r="F162" s="41">
        <v>2325437</v>
      </c>
      <c r="G162" s="41">
        <v>4415196</v>
      </c>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row>
    <row r="163" spans="1:44" s="2" customFormat="1" ht="12.75">
      <c r="A163" s="39"/>
      <c r="B163" s="33"/>
      <c r="C163" s="33"/>
      <c r="D163" s="33"/>
      <c r="E163" s="41"/>
      <c r="F163" s="41"/>
      <c r="G163" s="41"/>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row>
    <row r="164" spans="1:44" s="2" customFormat="1" ht="12.75">
      <c r="A164" s="39"/>
      <c r="B164" s="33" t="s">
        <v>63</v>
      </c>
      <c r="C164" s="33"/>
      <c r="D164" s="33"/>
      <c r="E164" s="41"/>
      <c r="F164" s="3">
        <v>283540000</v>
      </c>
      <c r="G164" s="3">
        <v>283540000</v>
      </c>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row>
    <row r="165" spans="1:44" s="2" customFormat="1" ht="12.75">
      <c r="A165" s="39"/>
      <c r="B165" s="33"/>
      <c r="C165" s="33"/>
      <c r="D165" s="33"/>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row>
    <row r="166" spans="1:44" s="2" customFormat="1" ht="12.75">
      <c r="A166" s="39"/>
      <c r="B166" s="33" t="s">
        <v>114</v>
      </c>
      <c r="C166" s="33"/>
      <c r="D166" s="33"/>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row>
    <row r="167" spans="1:44" s="2" customFormat="1" ht="12.75">
      <c r="A167" s="39"/>
      <c r="B167" s="44" t="s">
        <v>57</v>
      </c>
      <c r="C167" s="44"/>
      <c r="D167" s="44"/>
      <c r="E167" s="58"/>
      <c r="F167" s="58">
        <f>F162/F164*100</f>
        <v>0.8201442477251887</v>
      </c>
      <c r="G167" s="58">
        <f>G162/G164*100</f>
        <v>1.5571686534527758</v>
      </c>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row>
    <row r="168" spans="1:44" s="2" customFormat="1" ht="12.75">
      <c r="A168" s="39"/>
      <c r="B168" s="44" t="s">
        <v>56</v>
      </c>
      <c r="C168" s="44"/>
      <c r="D168" s="44"/>
      <c r="E168" s="36"/>
      <c r="F168" s="74">
        <f>F167</f>
        <v>0.8201442477251887</v>
      </c>
      <c r="G168" s="74">
        <f>G167</f>
        <v>1.5571686534527758</v>
      </c>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row>
    <row r="169" spans="1:44" s="2" customFormat="1" ht="12.75">
      <c r="A169" s="39"/>
      <c r="B169" s="25"/>
      <c r="C169" s="25"/>
      <c r="D169" s="25"/>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row>
    <row r="170" spans="1:44" s="2" customFormat="1" ht="12.75">
      <c r="A170" s="57" t="s">
        <v>107</v>
      </c>
      <c r="B170" s="29" t="s">
        <v>149</v>
      </c>
      <c r="C170" s="29"/>
      <c r="D170" s="33"/>
      <c r="E170" s="27"/>
      <c r="F170" s="27"/>
      <c r="G170" s="33"/>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row>
    <row r="171" spans="1:44" s="2" customFormat="1" ht="12.75">
      <c r="A171" s="39"/>
      <c r="B171" s="33"/>
      <c r="C171" s="33"/>
      <c r="D171" s="33"/>
      <c r="E171" s="27"/>
      <c r="F171" s="27"/>
      <c r="G171" s="33"/>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row>
    <row r="172" spans="1:44" s="2" customFormat="1" ht="12.75">
      <c r="A172" s="37"/>
      <c r="B172" s="33"/>
      <c r="C172" s="33"/>
      <c r="D172" s="33"/>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row>
    <row r="173" spans="1:44" s="2" customFormat="1" ht="12.75">
      <c r="A173" s="3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row>
    <row r="174" spans="1:44" s="2" customFormat="1" ht="12.75">
      <c r="A174" s="3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row>
    <row r="175" spans="1:44" s="2" customFormat="1" ht="12.75">
      <c r="A175" s="3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row>
    <row r="176" spans="1:44" s="2" customFormat="1" ht="12.75">
      <c r="A176" s="3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row>
    <row r="177" spans="1:44" s="2" customFormat="1" ht="12.75">
      <c r="A177" s="3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row>
    <row r="178" spans="1:44" s="2" customFormat="1" ht="12.75">
      <c r="A178" s="3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row>
    <row r="179" spans="1:44" s="2" customFormat="1" ht="12.75">
      <c r="A179" s="3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row>
    <row r="180" spans="1:44" s="2" customFormat="1" ht="12.75">
      <c r="A180" s="3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row>
    <row r="181" spans="1:44" s="2" customFormat="1" ht="12.75">
      <c r="A181" s="3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row>
    <row r="182" spans="1:44" s="2" customFormat="1" ht="12.75">
      <c r="A182" s="3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row>
    <row r="183" spans="1:44" s="2" customFormat="1" ht="12.75">
      <c r="A183" s="3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row>
    <row r="184" spans="1:44" s="2" customFormat="1" ht="12.75">
      <c r="A184" s="3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row>
    <row r="185" spans="1:44" s="2" customFormat="1" ht="12.75">
      <c r="A185" s="3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row>
    <row r="186" spans="1:44" s="2" customFormat="1" ht="12.75">
      <c r="A186" s="3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row>
    <row r="187" spans="1:44" s="2" customFormat="1" ht="12.75">
      <c r="A187" s="3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row>
    <row r="188" spans="1:44" s="2" customFormat="1" ht="12.75">
      <c r="A188" s="3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row>
    <row r="189" spans="1:44" s="2" customFormat="1" ht="12.75">
      <c r="A189" s="3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row>
    <row r="190" spans="1:44" s="2" customFormat="1" ht="12.75">
      <c r="A190" s="3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row>
    <row r="191" spans="1:44" s="2" customFormat="1" ht="12.75">
      <c r="A191" s="3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row>
    <row r="192" spans="1:44" s="2" customFormat="1" ht="12.75">
      <c r="A192" s="3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row>
    <row r="193" spans="1:44" s="2" customFormat="1" ht="12.75">
      <c r="A193" s="3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row>
    <row r="194" spans="1:44" s="2" customFormat="1" ht="12.75">
      <c r="A194" s="3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row>
    <row r="195" spans="1:44" s="2" customFormat="1" ht="12.75">
      <c r="A195" s="3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row>
    <row r="196" spans="1:44" s="2" customFormat="1" ht="12.75">
      <c r="A196" s="3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row>
    <row r="197" spans="1:44" s="2" customFormat="1" ht="12.75">
      <c r="A197" s="3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row>
    <row r="198" spans="1:44" s="2" customFormat="1" ht="12.75">
      <c r="A198" s="3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row>
    <row r="199" spans="1:44" s="2" customFormat="1" ht="12.75">
      <c r="A199" s="3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row>
    <row r="200" spans="1:44" s="2" customFormat="1" ht="12.75">
      <c r="A200" s="3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row>
    <row r="201" spans="1:44" s="2" customFormat="1" ht="12.75">
      <c r="A201" s="3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row>
    <row r="202" spans="1:44" s="2" customFormat="1" ht="12.75">
      <c r="A202" s="3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row>
    <row r="203" spans="1:44" s="2" customFormat="1" ht="12.75">
      <c r="A203" s="3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row>
    <row r="204" spans="1:44" s="2" customFormat="1" ht="12.75">
      <c r="A204" s="3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row>
    <row r="205" spans="1:44" s="2" customFormat="1" ht="12.75">
      <c r="A205" s="3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row>
    <row r="206" spans="1:44" s="2" customFormat="1" ht="12.75">
      <c r="A206" s="3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row>
    <row r="207" spans="1:44" s="2" customFormat="1" ht="12.75">
      <c r="A207" s="3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row>
    <row r="208" spans="1:44" s="2" customFormat="1" ht="12.75">
      <c r="A208" s="3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row>
    <row r="209" spans="1:44" s="2" customFormat="1" ht="12.75">
      <c r="A209" s="3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row>
    <row r="210" spans="1:44" s="2" customFormat="1" ht="12.75">
      <c r="A210" s="3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row>
    <row r="211" spans="1:44" s="2" customFormat="1" ht="12.75">
      <c r="A211" s="3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row>
    <row r="212" spans="1:44" s="2" customFormat="1" ht="12.75">
      <c r="A212" s="3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row>
    <row r="213" spans="1:44" s="2" customFormat="1" ht="12.75">
      <c r="A213" s="3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row>
    <row r="214" spans="1:44" s="2" customFormat="1" ht="12.75">
      <c r="A214" s="3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row>
    <row r="215" spans="1:44" s="2" customFormat="1" ht="12.75">
      <c r="A215" s="3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row>
    <row r="216" spans="1:44" s="2" customFormat="1" ht="12.75">
      <c r="A216" s="3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row>
    <row r="217" spans="1:44" s="2" customFormat="1" ht="12.75">
      <c r="A217" s="3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row>
    <row r="218" spans="1:44" s="2" customFormat="1" ht="12.75">
      <c r="A218" s="3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row>
    <row r="219" spans="1:44" s="2" customFormat="1" ht="12.75">
      <c r="A219" s="3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row>
    <row r="220" spans="1:44" s="2" customFormat="1" ht="12.75">
      <c r="A220" s="3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row>
    <row r="221" spans="1:44" s="2" customFormat="1" ht="12.75">
      <c r="A221" s="3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row>
    <row r="222" spans="1:44" s="2" customFormat="1" ht="12.75">
      <c r="A222" s="3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row>
    <row r="223" spans="1:44" s="2" customFormat="1" ht="12.75">
      <c r="A223" s="3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row>
    <row r="224" spans="1:44" s="2" customFormat="1" ht="12.75">
      <c r="A224" s="3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row>
    <row r="225" spans="1:44" s="2" customFormat="1" ht="12.75">
      <c r="A225" s="3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row>
    <row r="226" spans="1:44" s="2" customFormat="1" ht="12.75">
      <c r="A226" s="3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row>
    <row r="227" spans="1:44" s="2" customFormat="1" ht="12.75">
      <c r="A227" s="3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row>
    <row r="228" spans="1:44" s="2" customFormat="1" ht="12.75">
      <c r="A228" s="3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row>
    <row r="229" spans="1:44" s="2" customFormat="1" ht="12.75">
      <c r="A229" s="3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row>
    <row r="230" spans="1:44" s="2" customFormat="1" ht="12.75">
      <c r="A230" s="3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row>
    <row r="231" spans="1:44" s="2" customFormat="1" ht="12.75">
      <c r="A231" s="3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row>
    <row r="232" spans="1:44" s="2" customFormat="1" ht="12.75">
      <c r="A232" s="3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row>
    <row r="233" spans="1:44" s="2" customFormat="1" ht="12.75">
      <c r="A233" s="3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row>
    <row r="234" spans="1:44" s="2" customFormat="1" ht="12.75">
      <c r="A234" s="3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row>
    <row r="235" spans="1:44" s="2" customFormat="1" ht="12.75">
      <c r="A235" s="3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row>
    <row r="236" spans="1:44" s="2" customFormat="1" ht="12.75">
      <c r="A236" s="3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row>
    <row r="237" spans="1:44" s="2" customFormat="1" ht="12.75">
      <c r="A237" s="3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row>
    <row r="238" spans="1:44" s="2" customFormat="1" ht="12.75">
      <c r="A238" s="3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row>
    <row r="239" spans="1:44" s="2" customFormat="1" ht="12.75">
      <c r="A239" s="3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row>
    <row r="240" spans="1:44" s="2" customFormat="1" ht="12.75">
      <c r="A240" s="3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row>
    <row r="241" spans="1:44" s="2" customFormat="1" ht="12.75">
      <c r="A241" s="3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row>
    <row r="242" spans="1:44" s="2" customFormat="1" ht="12.75">
      <c r="A242" s="3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row>
    <row r="243" spans="1:44" s="2" customFormat="1" ht="12.75">
      <c r="A243" s="3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row>
    <row r="244" spans="1:44" s="2" customFormat="1" ht="12.75">
      <c r="A244" s="3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row>
    <row r="245" spans="1:44" s="2" customFormat="1" ht="12.75">
      <c r="A245" s="3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row>
    <row r="246" spans="1:44" s="2" customFormat="1" ht="12.75">
      <c r="A246" s="3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row>
    <row r="247" spans="1:44" s="2" customFormat="1" ht="12.75">
      <c r="A247" s="3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row>
    <row r="248" spans="1:44" s="2" customFormat="1" ht="12.75">
      <c r="A248" s="3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row>
    <row r="249" spans="1:44" s="2" customFormat="1" ht="12.75">
      <c r="A249" s="3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row>
    <row r="250" spans="1:44" s="2" customFormat="1" ht="12.75">
      <c r="A250" s="3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row>
    <row r="251" spans="1:44" s="2" customFormat="1" ht="12.75">
      <c r="A251" s="3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row>
    <row r="252" spans="1:44" s="2" customFormat="1" ht="12.75">
      <c r="A252" s="3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row>
    <row r="253" spans="1:44" s="2" customFormat="1" ht="12.75">
      <c r="A253" s="3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row>
    <row r="254" spans="1:44" s="2" customFormat="1" ht="12.75">
      <c r="A254" s="3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row>
    <row r="255" spans="1:44" s="2" customFormat="1" ht="12.75">
      <c r="A255" s="3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row>
    <row r="256" spans="1:44" s="2" customFormat="1" ht="12.75">
      <c r="A256" s="3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row>
    <row r="257" spans="1:44" s="2" customFormat="1" ht="12.75">
      <c r="A257" s="3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row>
    <row r="258" spans="1:44" s="2" customFormat="1" ht="12.75">
      <c r="A258" s="3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row>
    <row r="259" spans="1:44" s="2" customFormat="1" ht="12.75">
      <c r="A259" s="3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row>
    <row r="260" spans="1:44" s="2" customFormat="1" ht="12.75">
      <c r="A260" s="3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row>
    <row r="261" spans="1:44" s="2" customFormat="1" ht="12.75">
      <c r="A261" s="3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row>
    <row r="262" spans="1:44" s="2" customFormat="1" ht="12.75">
      <c r="A262" s="3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row>
    <row r="263" spans="1:44" s="2" customFormat="1" ht="12.75">
      <c r="A263" s="3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row>
    <row r="264" spans="1:44" s="2" customFormat="1" ht="12.75">
      <c r="A264" s="3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row>
    <row r="265" spans="1:44" s="2" customFormat="1" ht="12.75">
      <c r="A265" s="3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row>
    <row r="266" spans="1:44" s="2" customFormat="1" ht="12.75">
      <c r="A266" s="3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row>
    <row r="267" spans="1:44" s="2" customFormat="1" ht="12.75">
      <c r="A267" s="3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row>
    <row r="268" spans="1:44" s="2" customFormat="1" ht="12.75">
      <c r="A268" s="3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row>
    <row r="269" spans="1:44" s="2" customFormat="1" ht="12.75">
      <c r="A269" s="3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row>
    <row r="270" spans="1:44" s="2" customFormat="1" ht="12.75">
      <c r="A270" s="3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row>
    <row r="271" spans="1:44" s="2" customFormat="1" ht="12.75">
      <c r="A271" s="3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row>
    <row r="272" spans="1:44" s="2" customFormat="1" ht="12.75">
      <c r="A272" s="3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row>
    <row r="273" spans="1:44" s="2" customFormat="1" ht="12.75">
      <c r="A273" s="3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row>
    <row r="274" spans="1:44" s="2" customFormat="1" ht="12.75">
      <c r="A274" s="3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row>
    <row r="275" spans="1:44" s="2" customFormat="1" ht="12.75">
      <c r="A275" s="3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row>
    <row r="276" spans="1:44" s="2" customFormat="1" ht="12.75">
      <c r="A276" s="3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row>
    <row r="277" spans="1:44" s="2" customFormat="1" ht="12.75">
      <c r="A277" s="3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row>
    <row r="278" spans="1:44" s="2" customFormat="1" ht="12.75">
      <c r="A278" s="3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row>
    <row r="279" spans="1:44" s="2" customFormat="1" ht="12.75">
      <c r="A279" s="3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row>
    <row r="280" spans="1:44" s="2" customFormat="1" ht="12.75">
      <c r="A280" s="3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row>
    <row r="281" spans="1:44" s="2" customFormat="1" ht="12.75">
      <c r="A281" s="3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row>
    <row r="282" spans="1:44" s="2" customFormat="1" ht="12.75">
      <c r="A282" s="3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row>
    <row r="283" spans="1:44" s="2" customFormat="1" ht="12.75">
      <c r="A283" s="3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row>
    <row r="284" spans="1:44" s="2" customFormat="1" ht="12.75">
      <c r="A284" s="3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row>
    <row r="285" spans="1:44" s="2" customFormat="1" ht="12.75">
      <c r="A285" s="3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row>
    <row r="286" spans="1:44" s="2" customFormat="1" ht="12.75">
      <c r="A286" s="3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row>
    <row r="287" spans="1:44" s="2" customFormat="1" ht="12.75">
      <c r="A287" s="3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row>
    <row r="288" spans="1:44" s="2" customFormat="1" ht="12.75">
      <c r="A288" s="3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row>
    <row r="289" spans="1:44" s="2" customFormat="1" ht="12.75">
      <c r="A289" s="3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row>
    <row r="290" spans="1:44" s="2" customFormat="1" ht="12.75">
      <c r="A290" s="3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row>
    <row r="291" spans="1:44" s="2" customFormat="1" ht="12.75">
      <c r="A291" s="3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row>
    <row r="292" spans="1:44" s="2" customFormat="1" ht="12.75">
      <c r="A292" s="3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row>
    <row r="293" spans="1:44" s="2" customFormat="1" ht="12.75">
      <c r="A293" s="3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row>
    <row r="294" spans="1:44" s="2" customFormat="1" ht="12.75">
      <c r="A294" s="3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row>
    <row r="295" spans="1:44" s="2" customFormat="1" ht="12.75">
      <c r="A295" s="3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row>
    <row r="296" spans="1:44" s="2" customFormat="1" ht="12.75">
      <c r="A296" s="3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row>
    <row r="297" spans="1:44" s="2" customFormat="1" ht="12.75">
      <c r="A297" s="3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row>
    <row r="298" spans="1:44" s="2" customFormat="1" ht="12.75">
      <c r="A298" s="3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row>
    <row r="299" spans="1:44" s="2" customFormat="1" ht="12.75">
      <c r="A299" s="3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row>
    <row r="300" spans="1:44" s="2" customFormat="1" ht="12.75">
      <c r="A300" s="3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row>
    <row r="301" spans="1:44" s="2" customFormat="1" ht="12.75">
      <c r="A301" s="3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row>
    <row r="302" spans="1:44" s="2" customFormat="1" ht="12.75">
      <c r="A302" s="3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row>
    <row r="303" spans="1:44" s="2" customFormat="1" ht="12.75">
      <c r="A303" s="3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row>
    <row r="304" spans="1:44" s="2" customFormat="1" ht="12.75">
      <c r="A304" s="3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row>
    <row r="305" spans="1:44" s="2" customFormat="1" ht="12.75">
      <c r="A305" s="3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row>
    <row r="306" spans="1:44" s="2" customFormat="1" ht="12.75">
      <c r="A306" s="3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row>
    <row r="307" spans="1:44" s="2" customFormat="1" ht="12.75">
      <c r="A307" s="3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row>
    <row r="308" spans="1:44" s="2" customFormat="1" ht="12.75">
      <c r="A308" s="3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row>
    <row r="309" spans="1:44" s="2" customFormat="1" ht="12.75">
      <c r="A309" s="3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row>
    <row r="310" spans="1:44" s="2" customFormat="1" ht="12.75">
      <c r="A310" s="3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row>
    <row r="311" spans="1:44" s="2" customFormat="1" ht="12.75">
      <c r="A311" s="3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row>
    <row r="312" spans="1:44" s="2" customFormat="1" ht="12.75">
      <c r="A312" s="3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row>
    <row r="313" spans="1:44" s="2" customFormat="1" ht="12.75">
      <c r="A313" s="3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row>
    <row r="314" spans="1:44" s="2" customFormat="1" ht="12.75">
      <c r="A314" s="3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row>
    <row r="315" spans="1:44" s="2" customFormat="1" ht="12.75">
      <c r="A315" s="3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row>
    <row r="316" spans="1:44" s="2" customFormat="1" ht="12.75">
      <c r="A316" s="3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row>
    <row r="317" spans="1:44" s="2" customFormat="1" ht="12.75">
      <c r="A317" s="3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row>
    <row r="318" spans="1:44" s="2" customFormat="1" ht="12.75">
      <c r="A318" s="3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row>
    <row r="319" spans="1:44" s="2" customFormat="1" ht="12.75">
      <c r="A319" s="3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row>
    <row r="320" spans="1:44" s="2" customFormat="1" ht="12.75">
      <c r="A320" s="3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row>
    <row r="321" spans="1:44" s="2" customFormat="1" ht="12.75">
      <c r="A321" s="3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row>
    <row r="322" spans="1:44" s="2" customFormat="1" ht="12.75">
      <c r="A322" s="3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row>
    <row r="323" spans="1:44" s="2" customFormat="1" ht="12.75">
      <c r="A323" s="3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row>
    <row r="324" spans="1:44" s="2" customFormat="1" ht="12.75">
      <c r="A324" s="3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row>
    <row r="325" spans="1:44" s="2" customFormat="1" ht="12.75">
      <c r="A325" s="3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row>
    <row r="326" spans="1:44" s="2" customFormat="1" ht="12.75">
      <c r="A326" s="3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row>
    <row r="327" spans="1:44" s="2" customFormat="1" ht="12.75">
      <c r="A327" s="3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row>
    <row r="328" spans="1:44" s="2" customFormat="1" ht="12.75">
      <c r="A328" s="3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row>
    <row r="329" spans="1:44" s="2" customFormat="1" ht="12.75">
      <c r="A329" s="3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row>
    <row r="330" spans="1:44" s="2" customFormat="1" ht="12.75">
      <c r="A330" s="3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row>
    <row r="331" spans="1:44" s="2" customFormat="1" ht="12.75">
      <c r="A331" s="3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row>
    <row r="332" spans="1:44" s="2" customFormat="1" ht="12.75">
      <c r="A332" s="3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row>
    <row r="333" spans="1:44" s="2" customFormat="1" ht="12.75">
      <c r="A333" s="3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row>
    <row r="334" spans="1:44" s="2" customFormat="1" ht="12.75">
      <c r="A334" s="3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row>
    <row r="335" spans="1:44" s="2" customFormat="1" ht="12.75">
      <c r="A335" s="3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row>
    <row r="336" spans="1:44" s="2" customFormat="1" ht="12.75">
      <c r="A336" s="3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row>
    <row r="337" spans="1:44" s="2" customFormat="1" ht="12.75">
      <c r="A337" s="3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row>
    <row r="338" spans="1:44" s="2" customFormat="1" ht="12.75">
      <c r="A338" s="3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row>
    <row r="339" spans="1:44" s="2" customFormat="1" ht="12.75">
      <c r="A339" s="3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row>
    <row r="340" spans="1:44" s="2" customFormat="1" ht="12.75">
      <c r="A340" s="3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row>
    <row r="341" s="2" customFormat="1" ht="12.75">
      <c r="A341" s="37"/>
    </row>
    <row r="342" s="2" customFormat="1" ht="12.75">
      <c r="A342" s="37"/>
    </row>
    <row r="343" s="2" customFormat="1" ht="12.75">
      <c r="A343" s="37"/>
    </row>
    <row r="344" s="2" customFormat="1" ht="12.75">
      <c r="A344" s="37"/>
    </row>
    <row r="345" s="2" customFormat="1" ht="12.75">
      <c r="A345" s="37"/>
    </row>
    <row r="346" s="2" customFormat="1" ht="12.75">
      <c r="A346" s="37"/>
    </row>
    <row r="347" s="2" customFormat="1" ht="12.75">
      <c r="A347" s="37"/>
    </row>
    <row r="348" s="2" customFormat="1" ht="12.75">
      <c r="A348" s="37"/>
    </row>
    <row r="349" s="2" customFormat="1" ht="12.75">
      <c r="A349" s="37"/>
    </row>
    <row r="350" s="2" customFormat="1" ht="12.75">
      <c r="A350" s="37"/>
    </row>
    <row r="351" s="2" customFormat="1" ht="12.75">
      <c r="A351" s="37"/>
    </row>
    <row r="352" s="2" customFormat="1" ht="12.75">
      <c r="A352" s="37"/>
    </row>
    <row r="353" s="2" customFormat="1" ht="12.75">
      <c r="A353" s="37"/>
    </row>
    <row r="354" s="2" customFormat="1" ht="12.75">
      <c r="A354" s="37"/>
    </row>
    <row r="355" s="2" customFormat="1" ht="12.75">
      <c r="A355" s="37"/>
    </row>
    <row r="356" s="2" customFormat="1" ht="12.75">
      <c r="A356" s="37"/>
    </row>
    <row r="357" s="2" customFormat="1" ht="12.75">
      <c r="A357" s="37"/>
    </row>
    <row r="358" s="2" customFormat="1" ht="12.75">
      <c r="A358" s="37"/>
    </row>
    <row r="359" s="2" customFormat="1" ht="12.75">
      <c r="A359" s="37"/>
    </row>
    <row r="360" s="2" customFormat="1" ht="12.75">
      <c r="A360" s="37"/>
    </row>
    <row r="361" s="2" customFormat="1" ht="12.75">
      <c r="A361" s="37"/>
    </row>
    <row r="362" s="2" customFormat="1" ht="12.75">
      <c r="A362" s="37"/>
    </row>
    <row r="363" s="2" customFormat="1" ht="12.75">
      <c r="A363" s="37"/>
    </row>
    <row r="364" s="2" customFormat="1" ht="12.75">
      <c r="A364" s="37"/>
    </row>
    <row r="365" s="2" customFormat="1" ht="12.75">
      <c r="A365" s="37"/>
    </row>
    <row r="366" s="2" customFormat="1" ht="12.75">
      <c r="A366" s="37"/>
    </row>
    <row r="367" s="2" customFormat="1" ht="12.75">
      <c r="A367" s="37"/>
    </row>
    <row r="368" s="2" customFormat="1" ht="12.75">
      <c r="A368" s="37"/>
    </row>
    <row r="369" s="2" customFormat="1" ht="12.75">
      <c r="A369" s="37"/>
    </row>
    <row r="370" s="2" customFormat="1" ht="12.75">
      <c r="A370" s="37"/>
    </row>
    <row r="371" s="2" customFormat="1" ht="12.75">
      <c r="A371" s="37"/>
    </row>
    <row r="372" s="2" customFormat="1" ht="12.75">
      <c r="A372" s="37"/>
    </row>
    <row r="373" s="2" customFormat="1" ht="12.75">
      <c r="A373" s="37"/>
    </row>
    <row r="374" s="2" customFormat="1" ht="12.75">
      <c r="A374" s="37"/>
    </row>
    <row r="375" s="2" customFormat="1" ht="12.75">
      <c r="A375" s="37"/>
    </row>
    <row r="376" s="2" customFormat="1" ht="12.75">
      <c r="A376" s="37"/>
    </row>
    <row r="377" s="2" customFormat="1" ht="12.75">
      <c r="A377" s="37"/>
    </row>
    <row r="378" s="2" customFormat="1" ht="12.75">
      <c r="A378" s="37"/>
    </row>
    <row r="379" s="2" customFormat="1" ht="12.75">
      <c r="A379" s="37"/>
    </row>
    <row r="380" s="2" customFormat="1" ht="12.75">
      <c r="A380" s="37"/>
    </row>
    <row r="381" s="2" customFormat="1" ht="12.75">
      <c r="A381" s="37"/>
    </row>
    <row r="382" s="2" customFormat="1" ht="12.75">
      <c r="A382" s="37"/>
    </row>
    <row r="383" s="2" customFormat="1" ht="12.75">
      <c r="A383" s="37"/>
    </row>
    <row r="384" s="2" customFormat="1" ht="12.75">
      <c r="A384" s="37"/>
    </row>
    <row r="385" s="2" customFormat="1" ht="12.75">
      <c r="A385" s="37"/>
    </row>
    <row r="386" s="2" customFormat="1" ht="12.75">
      <c r="A386" s="37"/>
    </row>
    <row r="387" s="2" customFormat="1" ht="12.75">
      <c r="A387" s="37"/>
    </row>
    <row r="388" s="2" customFormat="1" ht="12.75">
      <c r="A388" s="37"/>
    </row>
    <row r="389" s="2" customFormat="1" ht="12.75">
      <c r="A389" s="37"/>
    </row>
    <row r="390" s="2" customFormat="1" ht="12.75">
      <c r="A390" s="37"/>
    </row>
    <row r="391" s="2" customFormat="1" ht="12.75">
      <c r="A391" s="37"/>
    </row>
    <row r="392" s="2" customFormat="1" ht="12.75">
      <c r="A392" s="37"/>
    </row>
    <row r="393" s="2" customFormat="1" ht="12.75">
      <c r="A393" s="37"/>
    </row>
    <row r="394" s="2" customFormat="1" ht="12.75">
      <c r="A394" s="37"/>
    </row>
    <row r="395" s="2" customFormat="1" ht="12.75">
      <c r="A395" s="37"/>
    </row>
    <row r="396" s="2" customFormat="1" ht="12.75">
      <c r="A396" s="37"/>
    </row>
    <row r="397" s="2" customFormat="1" ht="12.75">
      <c r="A397" s="37"/>
    </row>
    <row r="398" s="2" customFormat="1" ht="12.75">
      <c r="A398" s="37"/>
    </row>
    <row r="399" s="2" customFormat="1" ht="12.75">
      <c r="A399" s="37"/>
    </row>
    <row r="400" s="2" customFormat="1" ht="12.75">
      <c r="A400" s="37"/>
    </row>
    <row r="401" s="2" customFormat="1" ht="12.75">
      <c r="A401" s="37"/>
    </row>
    <row r="402" s="2" customFormat="1" ht="12.75">
      <c r="A402" s="37"/>
    </row>
    <row r="403" s="2" customFormat="1" ht="12.75">
      <c r="A403" s="37"/>
    </row>
    <row r="404" s="2" customFormat="1" ht="12.75">
      <c r="A404" s="37"/>
    </row>
    <row r="405" s="2" customFormat="1" ht="12.75">
      <c r="A405" s="37"/>
    </row>
    <row r="406" s="2" customFormat="1" ht="12.75">
      <c r="A406" s="37"/>
    </row>
    <row r="407" s="2" customFormat="1" ht="12.75">
      <c r="A407" s="37"/>
    </row>
    <row r="408" s="2" customFormat="1" ht="12.75">
      <c r="A408" s="37"/>
    </row>
    <row r="409" s="2" customFormat="1" ht="12.75">
      <c r="A409" s="37"/>
    </row>
    <row r="410" s="2" customFormat="1" ht="12.75">
      <c r="A410" s="37"/>
    </row>
    <row r="411" s="2" customFormat="1" ht="12.75">
      <c r="A411" s="37"/>
    </row>
    <row r="412" s="2" customFormat="1" ht="12.75">
      <c r="A412" s="37"/>
    </row>
    <row r="413" s="2" customFormat="1" ht="12.75">
      <c r="A413" s="37"/>
    </row>
    <row r="414" s="2" customFormat="1" ht="12.75">
      <c r="A414" s="37"/>
    </row>
    <row r="415" s="2" customFormat="1" ht="12.75">
      <c r="A415" s="37"/>
    </row>
    <row r="416" s="2" customFormat="1" ht="12.75">
      <c r="A416" s="37"/>
    </row>
    <row r="417" s="2" customFormat="1" ht="12.75">
      <c r="A417" s="37"/>
    </row>
    <row r="418" s="2" customFormat="1" ht="12.75">
      <c r="A418" s="37"/>
    </row>
    <row r="419" s="2" customFormat="1" ht="12.75">
      <c r="A419" s="37"/>
    </row>
    <row r="420" s="2" customFormat="1" ht="12.75">
      <c r="A420" s="37"/>
    </row>
    <row r="421" s="2" customFormat="1" ht="12.75">
      <c r="A421" s="37"/>
    </row>
    <row r="422" s="2" customFormat="1" ht="12.75">
      <c r="A422" s="37"/>
    </row>
    <row r="423" s="2" customFormat="1" ht="12.75">
      <c r="A423" s="37"/>
    </row>
    <row r="424" s="2" customFormat="1" ht="12.75">
      <c r="A424" s="37"/>
    </row>
    <row r="425" s="2" customFormat="1" ht="12.75">
      <c r="A425" s="37"/>
    </row>
    <row r="426" s="2" customFormat="1" ht="12.75">
      <c r="A426" s="37"/>
    </row>
    <row r="427" s="2" customFormat="1" ht="12.75">
      <c r="A427" s="37"/>
    </row>
    <row r="428" s="2" customFormat="1" ht="12.75">
      <c r="A428" s="37"/>
    </row>
    <row r="429" s="2" customFormat="1" ht="12.75">
      <c r="A429" s="37"/>
    </row>
    <row r="430" s="2" customFormat="1" ht="12.75">
      <c r="A430" s="37"/>
    </row>
    <row r="431" s="2" customFormat="1" ht="12.75">
      <c r="A431" s="37"/>
    </row>
    <row r="432" s="2" customFormat="1" ht="12.75">
      <c r="A432" s="37"/>
    </row>
    <row r="433" s="2" customFormat="1" ht="12.75">
      <c r="A433" s="37"/>
    </row>
    <row r="434" s="2" customFormat="1" ht="12.75">
      <c r="A434" s="37"/>
    </row>
    <row r="435" s="2" customFormat="1" ht="12.75">
      <c r="A435" s="37"/>
    </row>
    <row r="436" s="2" customFormat="1" ht="12.75">
      <c r="A436" s="37"/>
    </row>
    <row r="437" s="2" customFormat="1" ht="12.75">
      <c r="A437" s="37"/>
    </row>
    <row r="438" s="2" customFormat="1" ht="12.75">
      <c r="A438" s="37"/>
    </row>
    <row r="439" s="2" customFormat="1" ht="12.75">
      <c r="A439" s="37"/>
    </row>
    <row r="440" s="2" customFormat="1" ht="12.75">
      <c r="A440" s="37"/>
    </row>
    <row r="441" s="2" customFormat="1" ht="12.75">
      <c r="A441" s="37"/>
    </row>
    <row r="442" s="2" customFormat="1" ht="12.75">
      <c r="A442" s="37"/>
    </row>
    <row r="443" s="2" customFormat="1" ht="12.75">
      <c r="A443" s="37"/>
    </row>
    <row r="444" s="2" customFormat="1" ht="12.75">
      <c r="A444" s="37"/>
    </row>
    <row r="445" s="2" customFormat="1" ht="12.75">
      <c r="A445" s="37"/>
    </row>
    <row r="446" s="2" customFormat="1" ht="12.75">
      <c r="A446" s="37"/>
    </row>
    <row r="447" s="2" customFormat="1" ht="12.75">
      <c r="A447" s="37"/>
    </row>
    <row r="448" s="2" customFormat="1" ht="12.75">
      <c r="A448" s="37"/>
    </row>
    <row r="449" s="2" customFormat="1" ht="12.75">
      <c r="A449" s="37"/>
    </row>
    <row r="450" s="2" customFormat="1" ht="12.75">
      <c r="A450" s="37"/>
    </row>
    <row r="451" s="2" customFormat="1" ht="12.75">
      <c r="A451" s="37"/>
    </row>
    <row r="452" s="2" customFormat="1" ht="12.75">
      <c r="A452" s="37"/>
    </row>
    <row r="453" s="2" customFormat="1" ht="12.75">
      <c r="A453" s="37"/>
    </row>
    <row r="454" s="2" customFormat="1" ht="12.75">
      <c r="A454" s="37"/>
    </row>
    <row r="455" s="2" customFormat="1" ht="12.75">
      <c r="A455" s="37"/>
    </row>
    <row r="456" s="2" customFormat="1" ht="12.75">
      <c r="A456" s="37"/>
    </row>
    <row r="457" s="2" customFormat="1" ht="12.75">
      <c r="A457" s="37"/>
    </row>
    <row r="458" s="2" customFormat="1" ht="12.75">
      <c r="A458" s="37"/>
    </row>
    <row r="459" s="2" customFormat="1" ht="12.75">
      <c r="A459" s="37"/>
    </row>
    <row r="460" s="2" customFormat="1" ht="12.75">
      <c r="A460" s="37"/>
    </row>
    <row r="461" s="2" customFormat="1" ht="12.75">
      <c r="A461" s="37"/>
    </row>
    <row r="462" s="2" customFormat="1" ht="12.75">
      <c r="A462" s="37"/>
    </row>
    <row r="463" s="2" customFormat="1" ht="12.75">
      <c r="A463" s="37"/>
    </row>
    <row r="464" s="2" customFormat="1" ht="12.75">
      <c r="A464" s="37"/>
    </row>
    <row r="465" s="2" customFormat="1" ht="12.75">
      <c r="A465" s="37"/>
    </row>
    <row r="466" s="2" customFormat="1" ht="12.75">
      <c r="A466" s="37"/>
    </row>
    <row r="467" s="2" customFormat="1" ht="12.75">
      <c r="A467" s="37"/>
    </row>
    <row r="468" s="2" customFormat="1" ht="12.75">
      <c r="A468" s="37"/>
    </row>
    <row r="469" s="2" customFormat="1" ht="12.75">
      <c r="A469" s="37"/>
    </row>
    <row r="470" s="2" customFormat="1" ht="12.75">
      <c r="A470" s="37"/>
    </row>
    <row r="471" s="2" customFormat="1" ht="12.75">
      <c r="A471" s="37"/>
    </row>
    <row r="472" s="2" customFormat="1" ht="12.75">
      <c r="A472" s="37"/>
    </row>
    <row r="473" s="2" customFormat="1" ht="12.75">
      <c r="A473" s="37"/>
    </row>
    <row r="474" s="2" customFormat="1" ht="12.75">
      <c r="A474" s="37"/>
    </row>
    <row r="475" s="2" customFormat="1" ht="12.75">
      <c r="A475" s="37"/>
    </row>
    <row r="476" s="2" customFormat="1" ht="12.75">
      <c r="A476" s="37"/>
    </row>
    <row r="477" s="2" customFormat="1" ht="12.75">
      <c r="A477" s="37"/>
    </row>
    <row r="478" s="2" customFormat="1" ht="12.75">
      <c r="A478" s="37"/>
    </row>
    <row r="479" s="2" customFormat="1" ht="12.75">
      <c r="A479" s="37"/>
    </row>
    <row r="480" s="2" customFormat="1" ht="12.75">
      <c r="A480" s="37"/>
    </row>
    <row r="481" s="2" customFormat="1" ht="12.75">
      <c r="A481" s="37"/>
    </row>
    <row r="482" s="2" customFormat="1" ht="12.75">
      <c r="A482" s="37"/>
    </row>
    <row r="483" s="2" customFormat="1" ht="12.75">
      <c r="A483" s="37"/>
    </row>
    <row r="484" s="2" customFormat="1" ht="12.75">
      <c r="A484" s="37"/>
    </row>
    <row r="485" s="2" customFormat="1" ht="12.75">
      <c r="A485" s="37"/>
    </row>
    <row r="486" s="2" customFormat="1" ht="12.75">
      <c r="A486" s="37"/>
    </row>
    <row r="487" s="2" customFormat="1" ht="12.75">
      <c r="A487" s="37"/>
    </row>
    <row r="488" s="2" customFormat="1" ht="12.75">
      <c r="A488" s="37"/>
    </row>
    <row r="489" s="2" customFormat="1" ht="12.75">
      <c r="A489" s="37"/>
    </row>
    <row r="490" s="2" customFormat="1" ht="12.75">
      <c r="A490" s="37"/>
    </row>
    <row r="491" s="2" customFormat="1" ht="12.75">
      <c r="A491" s="37"/>
    </row>
    <row r="492" s="2" customFormat="1" ht="12.75">
      <c r="A492" s="37"/>
    </row>
    <row r="493" s="2" customFormat="1" ht="12.75">
      <c r="A493" s="37"/>
    </row>
    <row r="494" s="2" customFormat="1" ht="12.75">
      <c r="A494" s="37"/>
    </row>
    <row r="495" s="2" customFormat="1" ht="12.75">
      <c r="A495" s="37"/>
    </row>
    <row r="496" s="2" customFormat="1" ht="12.75">
      <c r="A496" s="37"/>
    </row>
    <row r="497" s="2" customFormat="1" ht="12.75">
      <c r="A497" s="37"/>
    </row>
    <row r="498" s="2" customFormat="1" ht="12.75">
      <c r="A498" s="37"/>
    </row>
    <row r="499" s="2" customFormat="1" ht="12.75">
      <c r="A499" s="37"/>
    </row>
    <row r="500" s="2" customFormat="1" ht="12.75">
      <c r="A500" s="37"/>
    </row>
    <row r="501" s="2" customFormat="1" ht="12.75">
      <c r="A501" s="37"/>
    </row>
    <row r="502" s="2" customFormat="1" ht="12.75">
      <c r="A502" s="37"/>
    </row>
    <row r="503" s="2" customFormat="1" ht="12.75">
      <c r="A503" s="37"/>
    </row>
    <row r="504" s="2" customFormat="1" ht="12.75">
      <c r="A504" s="37"/>
    </row>
    <row r="505" s="2" customFormat="1" ht="12.75">
      <c r="A505" s="37"/>
    </row>
    <row r="506" s="2" customFormat="1" ht="12.75">
      <c r="A506" s="37"/>
    </row>
    <row r="507" s="2" customFormat="1" ht="12.75">
      <c r="A507" s="37"/>
    </row>
    <row r="508" s="2" customFormat="1" ht="12.75">
      <c r="A508" s="37"/>
    </row>
    <row r="509" s="2" customFormat="1" ht="12.75">
      <c r="A509" s="37"/>
    </row>
    <row r="510" s="2" customFormat="1" ht="12.75">
      <c r="A510" s="37"/>
    </row>
    <row r="511" s="2" customFormat="1" ht="12.75">
      <c r="A511" s="37"/>
    </row>
    <row r="512" s="2" customFormat="1" ht="12.75">
      <c r="A512" s="37"/>
    </row>
    <row r="513" s="2" customFormat="1" ht="12.75">
      <c r="A513" s="37"/>
    </row>
    <row r="514" s="2" customFormat="1" ht="12.75">
      <c r="A514" s="37"/>
    </row>
    <row r="515" s="2" customFormat="1" ht="12.75">
      <c r="A515" s="37"/>
    </row>
    <row r="516" s="2" customFormat="1" ht="12.75">
      <c r="A516" s="37"/>
    </row>
    <row r="517" s="2" customFormat="1" ht="12.75">
      <c r="A517" s="37"/>
    </row>
    <row r="518" s="2" customFormat="1" ht="12.75">
      <c r="A518" s="37"/>
    </row>
    <row r="519" s="2" customFormat="1" ht="12.75">
      <c r="A519" s="37"/>
    </row>
    <row r="520" s="2" customFormat="1" ht="12.75">
      <c r="A520" s="37"/>
    </row>
    <row r="521" s="2" customFormat="1" ht="12.75">
      <c r="A521" s="37"/>
    </row>
    <row r="522" s="2" customFormat="1" ht="12.75">
      <c r="A522" s="37"/>
    </row>
    <row r="523" s="2" customFormat="1" ht="12.75">
      <c r="A523" s="37"/>
    </row>
    <row r="524" s="2" customFormat="1" ht="12.75">
      <c r="A524" s="37"/>
    </row>
    <row r="525" s="2" customFormat="1" ht="12.75">
      <c r="A525" s="37"/>
    </row>
    <row r="526" s="2" customFormat="1" ht="12.75">
      <c r="A526" s="37"/>
    </row>
    <row r="527" s="2" customFormat="1" ht="12.75">
      <c r="A527" s="37"/>
    </row>
    <row r="528" s="2" customFormat="1" ht="12.75">
      <c r="A528" s="37"/>
    </row>
    <row r="529" s="2" customFormat="1" ht="12.75">
      <c r="A529" s="37"/>
    </row>
    <row r="530" s="2" customFormat="1" ht="12.75">
      <c r="A530" s="37"/>
    </row>
    <row r="531" s="2" customFormat="1" ht="12.75">
      <c r="A531" s="37"/>
    </row>
    <row r="532" s="2" customFormat="1" ht="12.75">
      <c r="A532" s="37"/>
    </row>
    <row r="533" s="2" customFormat="1" ht="12.75">
      <c r="A533" s="37"/>
    </row>
    <row r="534" s="2" customFormat="1" ht="12.75">
      <c r="A534" s="37"/>
    </row>
    <row r="535" s="2" customFormat="1" ht="12.75">
      <c r="A535" s="37"/>
    </row>
    <row r="536" s="2" customFormat="1" ht="12.75">
      <c r="A536" s="37"/>
    </row>
  </sheetData>
  <printOptions/>
  <pageMargins left="0.5905511811023623" right="0.3937007874015748" top="1.1655511811023622" bottom="0.3937007874015748" header="0.5118110236220472" footer="0.5118110236220472"/>
  <pageSetup orientation="portrait" paperSize="9" scale="95" r:id="rId2"/>
  <rowBreaks count="3" manualBreakCount="3">
    <brk id="52" max="6" man="1"/>
    <brk id="107" max="6" man="1"/>
    <brk id="169"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Malaysia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Kementerian Pendidikan</dc:creator>
  <cp:keywords/>
  <dc:description/>
  <cp:lastModifiedBy>Kementerian Pendidikan</cp:lastModifiedBy>
  <cp:lastPrinted>2005-08-18T08:57:46Z</cp:lastPrinted>
  <dcterms:created xsi:type="dcterms:W3CDTF">2004-05-17T03:42:51Z</dcterms:created>
  <dcterms:modified xsi:type="dcterms:W3CDTF">2005-08-30T04:57:38Z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1304586062</vt:i4>
  </property>
  <property fmtid="{D5CDD505-2E9C-101B-9397-08002B2CF9AE}" pid="3" name="_EmailSubject">
    <vt:lpwstr>Re: Quarterly Report</vt:lpwstr>
  </property>
  <property fmtid="{D5CDD505-2E9C-101B-9397-08002B2CF9AE}" pid="4" name="_AuthorEmail">
    <vt:lpwstr>elaine@metronic-group.com</vt:lpwstr>
  </property>
  <property fmtid="{D5CDD505-2E9C-101B-9397-08002B2CF9AE}" pid="5" name="_AuthorEmailDisplayName">
    <vt:lpwstr>Elaine Ong</vt:lpwstr>
  </property>
</Properties>
</file>